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桂林市汇总表" sheetId="4" r:id="rId1"/>
    <sheet name="临桂区" sheetId="5" r:id="rId2"/>
    <sheet name="兴安县" sheetId="6" r:id="rId3"/>
    <sheet name="荔浦市" sheetId="7" r:id="rId4"/>
    <sheet name="平乐县" sheetId="8" r:id="rId5"/>
    <sheet name="全州县" sheetId="9" r:id="rId6"/>
    <sheet name="恭城县" sheetId="10" r:id="rId7"/>
    <sheet name="资源县" sheetId="11" r:id="rId8"/>
    <sheet name="灌阳县" sheetId="12" r:id="rId9"/>
    <sheet name="雁山区" sheetId="13" r:id="rId10"/>
    <sheet name="龙胜县" sheetId="14" r:id="rId11"/>
    <sheet name="阳朔县" sheetId="15" r:id="rId12"/>
    <sheet name="灵川县" sheetId="16" r:id="rId13"/>
    <sheet name="永福县" sheetId="17" r:id="rId14"/>
  </sheets>
  <definedNames>
    <definedName name="_xlnm.Print_Area" localSheetId="0">桂林市汇总表!$A$1:$H$26</definedName>
    <definedName name="_xlnm.Print_Titles" localSheetId="0">桂林市汇总表!$4:$5</definedName>
  </definedNames>
  <calcPr calcId="144525" concurrentCalc="0"/>
</workbook>
</file>

<file path=xl/sharedStrings.xml><?xml version="1.0" encoding="utf-8"?>
<sst xmlns="http://schemas.openxmlformats.org/spreadsheetml/2006/main" count="801" uniqueCount="98">
  <si>
    <t>附件</t>
  </si>
  <si>
    <r>
      <rPr>
        <b/>
        <sz val="24"/>
        <color theme="1"/>
        <rFont val="Times New Roman"/>
        <charset val="134"/>
      </rPr>
      <t>2021</t>
    </r>
    <r>
      <rPr>
        <b/>
        <sz val="24"/>
        <color theme="1"/>
        <rFont val="宋体"/>
        <charset val="134"/>
      </rPr>
      <t>年财政衔接推进乡村振兴补助资金安排、拨付及支出情况表</t>
    </r>
  </si>
  <si>
    <t>填报单位：桂林市扶贫开发办公室</t>
  </si>
  <si>
    <t xml:space="preserve">  填报日期：2021年4月30日</t>
  </si>
  <si>
    <t>单位：万元</t>
  </si>
  <si>
    <t>合计</t>
  </si>
  <si>
    <t>其中：</t>
  </si>
  <si>
    <t>填表说明</t>
  </si>
  <si>
    <t>发展资金和三西资金</t>
  </si>
  <si>
    <t>以工代赈资金</t>
  </si>
  <si>
    <t>少数民族发展资金</t>
  </si>
  <si>
    <t>国有贫困林场资金</t>
  </si>
  <si>
    <t>国有贫困农场资金</t>
  </si>
  <si>
    <t>一、安排及拨付</t>
  </si>
  <si>
    <t>此项为（一）、（二）、（三）、（四）的合计数</t>
  </si>
  <si>
    <t>（一） 中央资金预算安排数</t>
  </si>
  <si>
    <t>参照国扶系统数填写</t>
  </si>
  <si>
    <t xml:space="preserve">     1. 中央第一批预算安排数</t>
  </si>
  <si>
    <t xml:space="preserve">        截至本月底拨付到县</t>
  </si>
  <si>
    <t xml:space="preserve">      2.中央第二批预算安排数</t>
  </si>
  <si>
    <t xml:space="preserve">      3.中央第三批预算安排数</t>
  </si>
  <si>
    <t xml:space="preserve">     4.已下达资金中，项目审批权限下放到县资金数</t>
  </si>
  <si>
    <t>中央资金的项目审批权限均下放到县。由县级填写，市级审核汇总。</t>
  </si>
  <si>
    <t>（二）省本级本年度预算安排数</t>
  </si>
  <si>
    <t xml:space="preserve">      截至本月底拨付到县</t>
  </si>
  <si>
    <t>（三）市本级本年度预算安排数</t>
  </si>
  <si>
    <t>此项由市级根据预算草案、本级政府批复、人大批复等文件依据如实填写。</t>
  </si>
  <si>
    <t xml:space="preserve">已实际下达到县的资金数。由县级填写，市级审核汇总。
</t>
  </si>
  <si>
    <t>（四）县本级本年度预算安排数</t>
  </si>
  <si>
    <t>此项由县级根据预算草案、本级政府批复、人大批复等文件依据如实填写，并录入国扶系统。</t>
  </si>
  <si>
    <t>二、当年资金支出情况</t>
  </si>
  <si>
    <t>(1)本年度资金支出数</t>
  </si>
  <si>
    <t>此项填写的是国库支出数，由县级填写，市级审核汇总。请各县务必与财政部门沟通，核准后填报。</t>
  </si>
  <si>
    <t>(2)本年度资金支出率</t>
  </si>
  <si>
    <t>本年度资金支出率=本年度资金支出进度/（中央资金截至本月底拨付到县+自治区资金截至本月底拨付到县+市级资金截至本月底拨付到县+县本级年度预算安排数）</t>
  </si>
  <si>
    <t>三、历年资金支出情况</t>
  </si>
  <si>
    <t>上年度及以前年度结转结余资金支出数</t>
  </si>
  <si>
    <t>填表人：吕红星</t>
  </si>
  <si>
    <t>联系电话:</t>
  </si>
  <si>
    <t>审核人：</t>
  </si>
  <si>
    <t>张志坚</t>
  </si>
  <si>
    <t>联系电话：</t>
  </si>
  <si>
    <t>请各市县按要求填写联系人及联系方式以便及时复核、校对有关数据。</t>
  </si>
  <si>
    <t xml:space="preserve">注：1.如项目审批权限下放到市一级，不计入上表，请另备注说明。
2.当月下达到县的资金在次月计算其投入和支出。
3.请各市县乡村振兴（扶贫）部门与财政部门沟通核准数据后填报。
4.各市按时将市本级和所辖各县电子表和盖章件发送至zjc@fpb.gxzf.gov.cn。
</t>
  </si>
  <si>
    <t xml:space="preserve">   </t>
  </si>
  <si>
    <t>填报单位：临桂区扶贫办</t>
  </si>
  <si>
    <t xml:space="preserve">  填报日期：2021年4 月23 日</t>
  </si>
  <si>
    <t xml:space="preserve">        截止到本月底拨付到县</t>
  </si>
  <si>
    <t xml:space="preserve">      截止到本月底拨付到县</t>
  </si>
  <si>
    <t>176.99</t>
  </si>
  <si>
    <t>本年度资金支出率=本年度资金支出进度/（中央资金截止本月底拨付到县+自治区资金截止本月底拨付到县+市级资金截止本月底拨付到县+县本级年度预算安排数）</t>
  </si>
  <si>
    <t>填表人：欧阳丽</t>
  </si>
  <si>
    <t>刘莹</t>
  </si>
  <si>
    <t>填报单位：兴安县</t>
  </si>
  <si>
    <t xml:space="preserve">  填报日期：2021年 4月28 日</t>
  </si>
  <si>
    <t>填表人：侯新玲</t>
  </si>
  <si>
    <t>欧阳元培</t>
  </si>
  <si>
    <t>填报单位：荔浦市扶贫开发办公室</t>
  </si>
  <si>
    <t xml:space="preserve">  填报日期：2021年4月29日</t>
  </si>
  <si>
    <t>填表人：曾祥龙</t>
  </si>
  <si>
    <t>邓媚方</t>
  </si>
  <si>
    <t>填报单位：平乐县扶贫开发办公室</t>
  </si>
  <si>
    <t xml:space="preserve">  填报日期：2021年 4月 29日</t>
  </si>
  <si>
    <t>填表人：蒋闽西</t>
  </si>
  <si>
    <t>莫友冬</t>
  </si>
  <si>
    <t>填报单位：全州县扶贫办</t>
  </si>
  <si>
    <t xml:space="preserve">  填报日期：2021年4月28日</t>
  </si>
  <si>
    <t xml:space="preserve"> </t>
  </si>
  <si>
    <t>填表人：唐忠春</t>
  </si>
  <si>
    <t>廖文盛</t>
  </si>
  <si>
    <t>填报单位：恭城瑶族自治县扶贫开发办公室</t>
  </si>
  <si>
    <t xml:space="preserve">  填报日期：2021年4月 29日</t>
  </si>
  <si>
    <t>535.02</t>
  </si>
  <si>
    <t>填表人：舒焕娟</t>
  </si>
  <si>
    <t>黎春良</t>
  </si>
  <si>
    <t>填报单位：资源县扶贫开发办公室</t>
  </si>
  <si>
    <t>填表人：周春娟</t>
  </si>
  <si>
    <t>全金连</t>
  </si>
  <si>
    <r>
      <rPr>
        <b/>
        <sz val="24"/>
        <color theme="1"/>
        <rFont val="宋体"/>
        <charset val="134"/>
      </rPr>
      <t>灌阳县</t>
    </r>
    <r>
      <rPr>
        <b/>
        <sz val="24"/>
        <color theme="1"/>
        <rFont val="Times New Roman"/>
        <charset val="134"/>
      </rPr>
      <t>2021</t>
    </r>
    <r>
      <rPr>
        <b/>
        <sz val="24"/>
        <color theme="1"/>
        <rFont val="宋体"/>
        <charset val="134"/>
      </rPr>
      <t>年</t>
    </r>
    <r>
      <rPr>
        <b/>
        <sz val="24"/>
        <color theme="1"/>
        <rFont val="Times New Roman"/>
        <charset val="134"/>
      </rPr>
      <t>4</t>
    </r>
    <r>
      <rPr>
        <b/>
        <sz val="24"/>
        <color theme="1"/>
        <rFont val="宋体"/>
        <charset val="134"/>
      </rPr>
      <t>月份财政衔接推进乡村振兴补助资金安排、拨付及支出情况表</t>
    </r>
  </si>
  <si>
    <t>填报单位：灌阳县扶贫开发办公室</t>
  </si>
  <si>
    <t>填表人：邓远生</t>
  </si>
  <si>
    <t xml:space="preserve"> 陈桂斌</t>
  </si>
  <si>
    <t>填报单位：桂林市雁山区扶贫开发办公室</t>
  </si>
  <si>
    <t xml:space="preserve">  填报日期：2021年 4月29日</t>
  </si>
  <si>
    <t>填表人：李聚平</t>
  </si>
  <si>
    <t>填报单位：龙胜各族自治县扶贫开发办公室</t>
  </si>
  <si>
    <t>填报日期：2021年4月29日                单位：万元</t>
  </si>
  <si>
    <t>填表人：赵杨</t>
  </si>
  <si>
    <t>张拓</t>
  </si>
  <si>
    <t>填报单位：阳朔县扶贫开发办公室</t>
  </si>
  <si>
    <t>填表人：陈烨</t>
  </si>
  <si>
    <t>邱小明</t>
  </si>
  <si>
    <t>填报单位：灵川县扶贫开发办公室</t>
  </si>
  <si>
    <t>填表人：蒋洪云</t>
  </si>
  <si>
    <t>唐于辉</t>
  </si>
  <si>
    <t>填报单位：永福县扶贫开发办公室</t>
  </si>
  <si>
    <t>填表人：廖明生</t>
  </si>
  <si>
    <t>莫双平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</si>
</sst>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_ "/>
    <numFmt numFmtId="41" formatCode="_ * #,##0_ ;_ * \-#,##0_ ;_ * &quot;-&quot;_ ;_ @_ "/>
    <numFmt numFmtId="43" formatCode="_ * #,##0.00_ ;_ * \-#,##0.00_ ;_ * &quot;-&quot;??_ ;_ @_ "/>
    <numFmt numFmtId="177" formatCode="0_ "/>
    <numFmt numFmtId="178" formatCode="0.000_ "/>
    <numFmt numFmtId="179" formatCode="0.0000_ "/>
  </numFmts>
  <fonts count="38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4"/>
      <color theme="1"/>
      <name val="黑体"/>
      <charset val="134"/>
    </font>
    <font>
      <b/>
      <sz val="24"/>
      <color theme="1"/>
      <name val="Times New Roman"/>
      <charset val="134"/>
    </font>
    <font>
      <sz val="16"/>
      <color theme="1"/>
      <name val="楷体"/>
      <charset val="134"/>
    </font>
    <font>
      <sz val="12"/>
      <color theme="1"/>
      <name val="楷体"/>
      <charset val="134"/>
    </font>
    <font>
      <b/>
      <sz val="18"/>
      <color theme="1"/>
      <name val="楷体"/>
      <charset val="134"/>
    </font>
    <font>
      <b/>
      <sz val="12"/>
      <color theme="1"/>
      <name val="楷体"/>
      <charset val="134"/>
    </font>
    <font>
      <b/>
      <sz val="18"/>
      <color indexed="8"/>
      <name val="楷体"/>
      <charset val="134"/>
    </font>
    <font>
      <sz val="18"/>
      <color theme="1"/>
      <name val="楷体"/>
      <charset val="134"/>
    </font>
    <font>
      <sz val="12"/>
      <name val="楷体"/>
      <charset val="134"/>
    </font>
    <font>
      <sz val="14"/>
      <color theme="1"/>
      <name val="楷体"/>
      <charset val="134"/>
    </font>
    <font>
      <sz val="12"/>
      <color theme="1"/>
      <name val="Times New Roman"/>
      <charset val="134"/>
    </font>
    <font>
      <sz val="11"/>
      <color theme="1"/>
      <name val="宋体"/>
      <charset val="134"/>
    </font>
    <font>
      <b/>
      <sz val="24"/>
      <color theme="1"/>
      <name val="宋体"/>
      <charset val="134"/>
    </font>
    <font>
      <sz val="18"/>
      <color rgb="FF000000"/>
      <name val="楷体"/>
      <charset val="134"/>
    </font>
    <font>
      <sz val="14"/>
      <color indexed="8"/>
      <name val="楷体"/>
      <charset val="134"/>
    </font>
    <font>
      <sz val="14"/>
      <name val="楷体"/>
      <charset val="134"/>
    </font>
    <font>
      <b/>
      <sz val="16"/>
      <color indexed="8"/>
      <name val="楷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5" tint="0.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1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9" fillId="1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30" borderId="13" applyNumberFormat="0" applyFont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34" fillId="4" borderId="8" applyNumberFormat="0" applyAlignment="0" applyProtection="0">
      <alignment vertical="center"/>
    </xf>
    <xf numFmtId="0" fontId="31" fillId="25" borderId="9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6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NumberFormat="1" applyFont="1" applyFill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Alignment="1">
      <alignment vertical="center" wrapText="1"/>
    </xf>
    <xf numFmtId="0" fontId="5" fillId="0" borderId="0" xfId="0" applyFont="1" applyFill="1" applyAlignment="1">
      <alignment horizontal="right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vertical="center" wrapText="1"/>
    </xf>
    <xf numFmtId="176" fontId="9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vertical="center" wrapText="1"/>
    </xf>
    <xf numFmtId="0" fontId="9" fillId="0" borderId="2" xfId="0" applyNumberFormat="1" applyFont="1" applyFill="1" applyBorder="1" applyAlignment="1">
      <alignment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>
      <alignment vertical="center"/>
    </xf>
    <xf numFmtId="0" fontId="11" fillId="0" borderId="2" xfId="0" applyNumberFormat="1" applyFont="1" applyFill="1" applyBorder="1" applyAlignment="1">
      <alignment vertical="center" wrapText="1"/>
    </xf>
    <xf numFmtId="10" fontId="9" fillId="0" borderId="2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vertical="center" wrapText="1"/>
    </xf>
    <xf numFmtId="0" fontId="9" fillId="0" borderId="3" xfId="0" applyNumberFormat="1" applyFont="1" applyFill="1" applyBorder="1" applyAlignment="1">
      <alignment vertical="center" wrapText="1"/>
    </xf>
    <xf numFmtId="0" fontId="11" fillId="0" borderId="3" xfId="0" applyNumberFormat="1" applyFont="1" applyFill="1" applyBorder="1" applyAlignment="1">
      <alignment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vertical="center" wrapText="1"/>
    </xf>
    <xf numFmtId="0" fontId="5" fillId="0" borderId="5" xfId="0" applyNumberFormat="1" applyFont="1" applyFill="1" applyBorder="1" applyAlignment="1">
      <alignment horizontal="justify" vertical="center" wrapText="1"/>
    </xf>
    <xf numFmtId="0" fontId="12" fillId="0" borderId="0" xfId="0" applyNumberFormat="1" applyFont="1" applyFill="1" applyAlignment="1">
      <alignment vertical="center" wrapText="1"/>
    </xf>
    <xf numFmtId="0" fontId="1" fillId="0" borderId="0" xfId="0" applyNumberFormat="1" applyFont="1" applyFill="1" applyAlignment="1">
      <alignment wrapText="1"/>
    </xf>
    <xf numFmtId="0" fontId="0" fillId="0" borderId="0" xfId="0" applyNumberFormat="1" applyFill="1" applyAlignment="1">
      <alignment horizontal="center" vertical="center"/>
    </xf>
    <xf numFmtId="176" fontId="0" fillId="0" borderId="0" xfId="0" applyNumberFormat="1" applyFill="1">
      <alignment vertical="center"/>
    </xf>
    <xf numFmtId="176" fontId="1" fillId="0" borderId="0" xfId="0" applyNumberFormat="1" applyFont="1" applyFill="1" applyAlignment="1">
      <alignment horizontal="center" vertical="center"/>
    </xf>
    <xf numFmtId="9" fontId="1" fillId="0" borderId="0" xfId="11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 wrapText="1"/>
    </xf>
    <xf numFmtId="0" fontId="11" fillId="0" borderId="0" xfId="0" applyNumberFormat="1" applyFont="1" applyFill="1" applyBorder="1" applyAlignment="1">
      <alignment vertical="center" wrapText="1"/>
    </xf>
    <xf numFmtId="0" fontId="9" fillId="0" borderId="3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11" fillId="0" borderId="2" xfId="0" applyNumberFormat="1" applyFont="1" applyFill="1" applyBorder="1" applyAlignment="1">
      <alignment horizontal="left" vertical="center" wrapText="1"/>
    </xf>
    <xf numFmtId="0" fontId="14" fillId="0" borderId="0" xfId="0" applyFont="1" applyFill="1" applyAlignment="1">
      <alignment horizontal="center" vertical="center"/>
    </xf>
    <xf numFmtId="177" fontId="9" fillId="0" borderId="2" xfId="0" applyNumberFormat="1" applyFont="1" applyFill="1" applyBorder="1" applyAlignment="1">
      <alignment horizontal="center" vertical="center" wrapText="1"/>
    </xf>
    <xf numFmtId="176" fontId="9" fillId="2" borderId="2" xfId="0" applyNumberFormat="1" applyFont="1" applyFill="1" applyBorder="1" applyAlignment="1">
      <alignment horizontal="center" vertical="center" wrapText="1"/>
    </xf>
    <xf numFmtId="178" fontId="9" fillId="0" borderId="2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176" fontId="15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0" fillId="0" borderId="2" xfId="0" applyNumberFormat="1" applyFill="1" applyBorder="1" applyAlignment="1">
      <alignment horizontal="center" vertical="center"/>
    </xf>
    <xf numFmtId="0" fontId="0" fillId="0" borderId="2" xfId="0" applyNumberFormat="1" applyFill="1" applyBorder="1" applyAlignment="1">
      <alignment horizontal="center"/>
    </xf>
    <xf numFmtId="177" fontId="11" fillId="0" borderId="2" xfId="0" applyNumberFormat="1" applyFont="1" applyFill="1" applyBorder="1" applyAlignment="1">
      <alignment horizontal="center" vertical="center" wrapText="1"/>
    </xf>
    <xf numFmtId="177" fontId="16" fillId="0" borderId="2" xfId="0" applyNumberFormat="1" applyFont="1" applyFill="1" applyBorder="1" applyAlignment="1">
      <alignment horizontal="center" vertical="center" wrapText="1"/>
    </xf>
    <xf numFmtId="176" fontId="11" fillId="0" borderId="2" xfId="0" applyNumberFormat="1" applyFont="1" applyFill="1" applyBorder="1" applyAlignment="1">
      <alignment horizontal="center" vertical="center" wrapText="1"/>
    </xf>
    <xf numFmtId="177" fontId="17" fillId="0" borderId="2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176" fontId="16" fillId="0" borderId="2" xfId="0" applyNumberFormat="1" applyFont="1" applyFill="1" applyBorder="1" applyAlignment="1">
      <alignment horizontal="center" vertical="center" wrapText="1"/>
    </xf>
    <xf numFmtId="178" fontId="16" fillId="0" borderId="2" xfId="0" applyNumberFormat="1" applyFont="1" applyFill="1" applyBorder="1" applyAlignment="1">
      <alignment horizontal="center" vertical="center" wrapText="1"/>
    </xf>
    <xf numFmtId="176" fontId="17" fillId="0" borderId="2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vertical="center" wrapText="1"/>
    </xf>
    <xf numFmtId="179" fontId="11" fillId="0" borderId="2" xfId="0" applyNumberFormat="1" applyFont="1" applyFill="1" applyBorder="1" applyAlignment="1">
      <alignment horizontal="center" vertical="center" wrapText="1"/>
    </xf>
    <xf numFmtId="179" fontId="16" fillId="0" borderId="2" xfId="0" applyNumberFormat="1" applyFont="1" applyFill="1" applyBorder="1" applyAlignment="1">
      <alignment horizontal="center" vertical="center" wrapText="1"/>
    </xf>
    <xf numFmtId="10" fontId="11" fillId="0" borderId="2" xfId="0" applyNumberFormat="1" applyFont="1" applyFill="1" applyBorder="1" applyAlignment="1">
      <alignment horizontal="center" vertical="center" wrapText="1"/>
    </xf>
    <xf numFmtId="0" fontId="18" fillId="0" borderId="2" xfId="0" applyNumberFormat="1" applyFont="1" applyFill="1" applyBorder="1" applyAlignment="1">
      <alignment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vertical="center" wrapText="1"/>
    </xf>
    <xf numFmtId="179" fontId="17" fillId="0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justify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4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XFD27"/>
  <sheetViews>
    <sheetView tabSelected="1" view="pageBreakPreview" zoomScale="60" zoomScaleNormal="77" workbookViewId="0">
      <selection activeCell="A9" sqref="A9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ht="18.75" spans="1:1">
      <c r="A1" s="4" t="s">
        <v>0</v>
      </c>
    </row>
    <row r="2" ht="51" customHeight="1" spans="1:8">
      <c r="A2" s="5" t="s">
        <v>1</v>
      </c>
      <c r="B2" s="5"/>
      <c r="C2" s="5"/>
      <c r="D2" s="5"/>
      <c r="E2" s="5"/>
      <c r="F2" s="5"/>
      <c r="G2" s="5"/>
      <c r="H2" s="5"/>
    </row>
    <row r="3" ht="23" customHeight="1" spans="1:8">
      <c r="A3" s="6" t="s">
        <v>2</v>
      </c>
      <c r="B3" s="6"/>
      <c r="C3" s="7" t="s">
        <v>3</v>
      </c>
      <c r="D3" s="7"/>
      <c r="E3" s="7"/>
      <c r="F3" s="8"/>
      <c r="G3" s="8"/>
      <c r="H3" s="9" t="s">
        <v>4</v>
      </c>
    </row>
    <row r="4" ht="29" customHeight="1" spans="1:8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</row>
    <row r="5" ht="51" customHeight="1" spans="1:8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</row>
    <row r="6" ht="51" customHeight="1" spans="1:8">
      <c r="A6" s="12" t="s">
        <v>13</v>
      </c>
      <c r="B6" s="48">
        <f>SUM(C6+E6+F6)</f>
        <v>74990</v>
      </c>
      <c r="C6" s="49">
        <v>71847</v>
      </c>
      <c r="D6" s="50"/>
      <c r="E6" s="49">
        <v>2923</v>
      </c>
      <c r="F6" s="51">
        <v>220</v>
      </c>
      <c r="G6" s="52"/>
      <c r="H6" s="14" t="s">
        <v>14</v>
      </c>
    </row>
    <row r="7" ht="51" customHeight="1" spans="1:8">
      <c r="A7" s="15" t="s">
        <v>15</v>
      </c>
      <c r="B7" s="48">
        <f t="shared" ref="B7:B24" si="0">SUM(C7+E7+F7)</f>
        <v>41525</v>
      </c>
      <c r="C7" s="49">
        <v>38382</v>
      </c>
      <c r="D7" s="50"/>
      <c r="E7" s="49">
        <v>2923</v>
      </c>
      <c r="F7" s="51">
        <v>220</v>
      </c>
      <c r="G7" s="52"/>
      <c r="H7" s="14" t="s">
        <v>16</v>
      </c>
    </row>
    <row r="8" ht="51" customHeight="1" spans="1:8">
      <c r="A8" s="15" t="s">
        <v>17</v>
      </c>
      <c r="B8" s="48">
        <f t="shared" si="0"/>
        <v>41525</v>
      </c>
      <c r="C8" s="49">
        <v>38382</v>
      </c>
      <c r="D8" s="50"/>
      <c r="E8" s="49">
        <v>2923</v>
      </c>
      <c r="F8" s="51">
        <v>220</v>
      </c>
      <c r="G8" s="52"/>
      <c r="H8" s="14" t="s">
        <v>16</v>
      </c>
    </row>
    <row r="9" ht="51" customHeight="1" spans="1:8">
      <c r="A9" s="15" t="s">
        <v>18</v>
      </c>
      <c r="B9" s="48">
        <f t="shared" si="0"/>
        <v>41525</v>
      </c>
      <c r="C9" s="49">
        <v>38382</v>
      </c>
      <c r="D9" s="50"/>
      <c r="E9" s="49">
        <v>2923</v>
      </c>
      <c r="F9" s="51">
        <v>220</v>
      </c>
      <c r="G9" s="52"/>
      <c r="H9" s="14" t="s">
        <v>16</v>
      </c>
    </row>
    <row r="10" ht="51" customHeight="1" spans="1:14">
      <c r="A10" s="15" t="s">
        <v>19</v>
      </c>
      <c r="B10" s="48">
        <f t="shared" si="0"/>
        <v>0</v>
      </c>
      <c r="C10" s="53"/>
      <c r="D10" s="50"/>
      <c r="E10" s="49"/>
      <c r="F10" s="51"/>
      <c r="G10" s="52"/>
      <c r="H10" s="14" t="s">
        <v>16</v>
      </c>
      <c r="I10" s="29"/>
      <c r="J10" s="29"/>
      <c r="K10" s="29"/>
      <c r="L10" s="29"/>
      <c r="M10" s="30"/>
      <c r="N10" s="30"/>
    </row>
    <row r="11" ht="51" customHeight="1" spans="1:14">
      <c r="A11" s="15" t="s">
        <v>18</v>
      </c>
      <c r="B11" s="48">
        <f t="shared" si="0"/>
        <v>0</v>
      </c>
      <c r="C11" s="53"/>
      <c r="D11" s="50"/>
      <c r="E11" s="49"/>
      <c r="F11" s="51"/>
      <c r="G11" s="52"/>
      <c r="H11" s="14" t="s">
        <v>16</v>
      </c>
      <c r="I11" s="29"/>
      <c r="J11" s="29"/>
      <c r="K11" s="29"/>
      <c r="L11" s="29"/>
      <c r="M11" s="30"/>
      <c r="N11" s="30"/>
    </row>
    <row r="12" ht="51" customHeight="1" spans="1:8">
      <c r="A12" s="15" t="s">
        <v>20</v>
      </c>
      <c r="B12" s="48">
        <f t="shared" si="0"/>
        <v>0</v>
      </c>
      <c r="C12" s="54"/>
      <c r="D12" s="50"/>
      <c r="E12" s="53"/>
      <c r="F12" s="55"/>
      <c r="G12" s="52"/>
      <c r="H12" s="14" t="s">
        <v>16</v>
      </c>
    </row>
    <row r="13" ht="51" customHeight="1" spans="1:8">
      <c r="A13" s="15" t="s">
        <v>18</v>
      </c>
      <c r="B13" s="48">
        <f t="shared" si="0"/>
        <v>0</v>
      </c>
      <c r="C13" s="54"/>
      <c r="D13" s="50"/>
      <c r="E13" s="53"/>
      <c r="F13" s="55"/>
      <c r="G13" s="52"/>
      <c r="H13" s="14" t="s">
        <v>16</v>
      </c>
    </row>
    <row r="14" ht="73" customHeight="1" spans="1:8">
      <c r="A14" s="15" t="s">
        <v>21</v>
      </c>
      <c r="B14" s="48">
        <f t="shared" si="0"/>
        <v>41525</v>
      </c>
      <c r="C14" s="49">
        <v>38382</v>
      </c>
      <c r="D14" s="50"/>
      <c r="E14" s="49">
        <v>2923</v>
      </c>
      <c r="F14" s="51">
        <v>220</v>
      </c>
      <c r="G14" s="52"/>
      <c r="H14" s="14" t="s">
        <v>22</v>
      </c>
    </row>
    <row r="15" ht="51" customHeight="1" spans="1:8">
      <c r="A15" s="15" t="s">
        <v>23</v>
      </c>
      <c r="B15" s="48">
        <f t="shared" si="0"/>
        <v>28568</v>
      </c>
      <c r="C15" s="49">
        <v>28568</v>
      </c>
      <c r="D15" s="50"/>
      <c r="E15" s="53"/>
      <c r="F15" s="55"/>
      <c r="G15" s="52"/>
      <c r="H15" s="14" t="s">
        <v>16</v>
      </c>
    </row>
    <row r="16" ht="51" customHeight="1" spans="1:8">
      <c r="A16" s="15" t="s">
        <v>24</v>
      </c>
      <c r="B16" s="48">
        <f t="shared" si="0"/>
        <v>28568</v>
      </c>
      <c r="C16" s="49">
        <v>28568</v>
      </c>
      <c r="D16" s="50"/>
      <c r="E16" s="53"/>
      <c r="F16" s="55"/>
      <c r="G16" s="52"/>
      <c r="H16" s="14" t="s">
        <v>16</v>
      </c>
    </row>
    <row r="17" ht="51" customHeight="1" spans="1:8">
      <c r="A17" s="15" t="s">
        <v>25</v>
      </c>
      <c r="B17" s="48">
        <f t="shared" si="0"/>
        <v>0</v>
      </c>
      <c r="C17" s="53"/>
      <c r="D17" s="50"/>
      <c r="E17" s="53"/>
      <c r="F17" s="55"/>
      <c r="G17" s="52"/>
      <c r="H17" s="14" t="s">
        <v>26</v>
      </c>
    </row>
    <row r="18" ht="51" customHeight="1" spans="1:8">
      <c r="A18" s="15" t="s">
        <v>24</v>
      </c>
      <c r="B18" s="48">
        <f t="shared" si="0"/>
        <v>0</v>
      </c>
      <c r="C18" s="53"/>
      <c r="D18" s="50"/>
      <c r="E18" s="53"/>
      <c r="F18" s="55"/>
      <c r="G18" s="52"/>
      <c r="H18" s="14" t="s">
        <v>27</v>
      </c>
    </row>
    <row r="19" ht="51" customHeight="1" spans="1:8">
      <c r="A19" s="15" t="s">
        <v>28</v>
      </c>
      <c r="B19" s="48">
        <f t="shared" si="0"/>
        <v>4897</v>
      </c>
      <c r="C19" s="49">
        <v>4897</v>
      </c>
      <c r="D19" s="50"/>
      <c r="E19" s="53"/>
      <c r="F19" s="55"/>
      <c r="G19" s="52"/>
      <c r="H19" s="14" t="s">
        <v>29</v>
      </c>
    </row>
    <row r="20" ht="55" customHeight="1" spans="1:12">
      <c r="A20" s="12" t="s">
        <v>30</v>
      </c>
      <c r="B20" s="50"/>
      <c r="C20" s="56"/>
      <c r="D20" s="43"/>
      <c r="E20" s="43"/>
      <c r="F20" s="50"/>
      <c r="G20" s="52"/>
      <c r="I20" s="31"/>
      <c r="K20" s="32"/>
      <c r="L20" s="33"/>
    </row>
    <row r="21" ht="62" customHeight="1" spans="1:12">
      <c r="A21" s="57" t="s">
        <v>31</v>
      </c>
      <c r="B21" s="58">
        <f t="shared" si="0"/>
        <v>5404.5205</v>
      </c>
      <c r="C21" s="59">
        <v>5404.5205</v>
      </c>
      <c r="D21" s="43"/>
      <c r="E21" s="43"/>
      <c r="F21" s="50"/>
      <c r="G21" s="52"/>
      <c r="H21" s="14" t="s">
        <v>32</v>
      </c>
      <c r="I21" s="31"/>
      <c r="K21" s="32"/>
      <c r="L21" s="33"/>
    </row>
    <row r="22" ht="93" customHeight="1" spans="1:12">
      <c r="A22" s="57" t="s">
        <v>33</v>
      </c>
      <c r="B22" s="60">
        <v>0.0721</v>
      </c>
      <c r="C22" s="60">
        <v>0.0752</v>
      </c>
      <c r="D22" s="43"/>
      <c r="E22" s="43"/>
      <c r="F22" s="50"/>
      <c r="G22" s="52"/>
      <c r="H22" s="21" t="s">
        <v>34</v>
      </c>
      <c r="I22" s="31"/>
      <c r="K22" s="32"/>
      <c r="L22" s="34"/>
    </row>
    <row r="23" s="2" customFormat="1" ht="49" customHeight="1" spans="1:14">
      <c r="A23" s="61" t="s">
        <v>35</v>
      </c>
      <c r="B23" s="58"/>
      <c r="C23" s="62"/>
      <c r="D23" s="43"/>
      <c r="E23" s="43"/>
      <c r="F23" s="43"/>
      <c r="G23" s="45"/>
      <c r="H23" s="14"/>
      <c r="I23" s="31"/>
      <c r="J23" s="3"/>
      <c r="K23" s="32"/>
      <c r="L23" s="34"/>
      <c r="M23" s="1"/>
      <c r="N23" s="1"/>
    </row>
    <row r="24" s="2" customFormat="1" ht="66" customHeight="1" spans="1:14">
      <c r="A24" s="63" t="s">
        <v>36</v>
      </c>
      <c r="B24" s="58">
        <f t="shared" si="0"/>
        <v>435.827</v>
      </c>
      <c r="C24" s="59">
        <v>432.137</v>
      </c>
      <c r="D24" s="53"/>
      <c r="E24" s="64">
        <v>3.69</v>
      </c>
      <c r="F24" s="62"/>
      <c r="G24" s="65"/>
      <c r="H24" s="25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66" t="s">
        <v>37</v>
      </c>
      <c r="B25" s="43" t="s">
        <v>38</v>
      </c>
      <c r="C25" s="43">
        <v>15878395129</v>
      </c>
      <c r="D25" s="43" t="s">
        <v>39</v>
      </c>
      <c r="E25" s="43" t="s">
        <v>40</v>
      </c>
      <c r="F25" s="43" t="s">
        <v>41</v>
      </c>
      <c r="G25" s="43">
        <v>15077302958</v>
      </c>
      <c r="H25" s="19" t="s">
        <v>42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67" t="s">
        <v>43</v>
      </c>
      <c r="B26" s="67"/>
      <c r="C26" s="67"/>
      <c r="D26" s="67"/>
      <c r="E26" s="67"/>
      <c r="F26" s="67"/>
      <c r="G26" s="67"/>
      <c r="H26" s="67"/>
      <c r="I26" s="3"/>
      <c r="J26" s="3"/>
      <c r="K26" s="3"/>
      <c r="L26" s="3"/>
      <c r="M26" s="1"/>
      <c r="N26" s="1"/>
    </row>
    <row r="27" ht="14" customHeight="1" spans="1:7">
      <c r="A27" s="27" t="s">
        <v>44</v>
      </c>
      <c r="B27" s="27"/>
      <c r="C27" s="27"/>
      <c r="D27" s="27"/>
      <c r="E27" s="27"/>
      <c r="F27" s="27"/>
      <c r="G27" s="28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00694444444445" right="0.432638888888889" top="0.235416666666667" bottom="0.118055555555556" header="0.297916666666667" footer="0.15625"/>
  <pageSetup paperSize="9" scale="54" orientation="portrait" verticalDpi="300"/>
  <headerFooter differentOddEven="1">
    <oddFooter>&amp;R&amp;14— &amp;P —</oddFooter>
    <evenFooter>&amp;L&amp;14— &amp;P —</even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workbookViewId="0">
      <selection activeCell="F12" sqref="F12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82</v>
      </c>
      <c r="B3" s="6"/>
      <c r="C3" s="7" t="s">
        <v>83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f>B7+B15+B17+B19</f>
        <v>1407</v>
      </c>
      <c r="C6" s="13">
        <f>C7+C15+C17+C19</f>
        <v>1353</v>
      </c>
      <c r="D6" s="13"/>
      <c r="E6" s="13">
        <f>E7+E15+E17+E19</f>
        <v>54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f>C7+E7</f>
        <v>688</v>
      </c>
      <c r="C7" s="13">
        <v>634</v>
      </c>
      <c r="D7" s="13"/>
      <c r="E7" s="13">
        <v>54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688</v>
      </c>
      <c r="C8" s="13">
        <v>634</v>
      </c>
      <c r="D8" s="13"/>
      <c r="E8" s="13">
        <v>54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47</v>
      </c>
      <c r="B9" s="13">
        <v>688</v>
      </c>
      <c r="C9" s="13">
        <v>634</v>
      </c>
      <c r="D9" s="13"/>
      <c r="E9" s="13">
        <v>54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5" t="s">
        <v>47</v>
      </c>
      <c r="B11" s="13"/>
      <c r="C11" s="13"/>
      <c r="D11" s="13"/>
      <c r="E11" s="13"/>
      <c r="F11" s="13"/>
      <c r="G11" s="13"/>
      <c r="H11" s="14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47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/>
      <c r="C14" s="13"/>
      <c r="D14" s="13"/>
      <c r="E14" s="13"/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312</v>
      </c>
      <c r="C15" s="13">
        <v>312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48</v>
      </c>
      <c r="B16" s="13">
        <v>312</v>
      </c>
      <c r="C16" s="13">
        <v>312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48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>
        <v>407</v>
      </c>
      <c r="C19" s="13">
        <v>407</v>
      </c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6"/>
      <c r="C20" s="16"/>
      <c r="D20" s="17"/>
      <c r="E20" s="17"/>
      <c r="F20" s="13"/>
      <c r="G20" s="13"/>
      <c r="H20" s="18"/>
      <c r="I20" s="31"/>
      <c r="J20" s="3"/>
      <c r="K20" s="32"/>
      <c r="L20" s="33"/>
    </row>
    <row r="21" s="1" customFormat="1" ht="62" customHeight="1" spans="1:12">
      <c r="A21" s="19" t="s">
        <v>31</v>
      </c>
      <c r="B21" s="13">
        <f>C21+E21</f>
        <v>155.077349</v>
      </c>
      <c r="C21" s="13">
        <v>155.077349</v>
      </c>
      <c r="D21" s="17"/>
      <c r="E21" s="17">
        <v>0</v>
      </c>
      <c r="F21" s="13"/>
      <c r="G21" s="13"/>
      <c r="H21" s="14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20">
        <f>B21/B6</f>
        <v>0.11021844278607</v>
      </c>
      <c r="C22" s="20">
        <f>C21/C6</f>
        <v>0.114617405025868</v>
      </c>
      <c r="D22" s="20"/>
      <c r="E22" s="20">
        <f>E21/E6</f>
        <v>0</v>
      </c>
      <c r="F22" s="13"/>
      <c r="G22" s="13"/>
      <c r="H22" s="21" t="s">
        <v>50</v>
      </c>
      <c r="I22" s="31"/>
      <c r="J22" s="3"/>
      <c r="K22" s="32"/>
      <c r="L22" s="34"/>
    </row>
    <row r="23" s="2" customFormat="1" ht="49" customHeight="1" spans="1:14">
      <c r="A23" s="12" t="s">
        <v>35</v>
      </c>
      <c r="B23" s="17"/>
      <c r="C23" s="22"/>
      <c r="D23" s="15"/>
      <c r="E23" s="15"/>
      <c r="F23" s="15"/>
      <c r="G23" s="15"/>
      <c r="H23" s="14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24">
        <v>0</v>
      </c>
      <c r="C24" s="22">
        <v>0</v>
      </c>
      <c r="D24" s="22"/>
      <c r="E24" s="22"/>
      <c r="F24" s="22"/>
      <c r="G24" s="22"/>
      <c r="H24" s="25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84</v>
      </c>
      <c r="B25" s="19" t="s">
        <v>38</v>
      </c>
      <c r="C25" s="19">
        <v>15078321930</v>
      </c>
      <c r="D25" s="19" t="s">
        <v>39</v>
      </c>
      <c r="E25" s="19"/>
      <c r="F25" s="19" t="s">
        <v>41</v>
      </c>
      <c r="G25" s="19">
        <v>8998061</v>
      </c>
      <c r="H25" s="19" t="s">
        <v>42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43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" customHeight="1" spans="1:12">
      <c r="A27" s="27" t="s">
        <v>44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workbookViewId="0">
      <selection activeCell="F11" sqref="F11"/>
    </sheetView>
  </sheetViews>
  <sheetFormatPr defaultColWidth="9" defaultRowHeight="15"/>
  <cols>
    <col min="1" max="1" width="31.25" style="1" customWidth="1"/>
    <col min="2" max="2" width="17.375" style="1" customWidth="1"/>
    <col min="3" max="3" width="19" style="1" customWidth="1"/>
    <col min="4" max="4" width="15.25" style="1" customWidth="1"/>
    <col min="5" max="5" width="16.5" style="1" customWidth="1"/>
    <col min="6" max="6" width="16" style="1" customWidth="1"/>
    <col min="7" max="7" width="15.75" style="1" customWidth="1"/>
    <col min="8" max="8" width="40.5" style="1" customWidth="1"/>
    <col min="9" max="9" width="18.625" style="3" customWidth="1"/>
    <col min="10" max="10" width="12.375" style="3" customWidth="1"/>
    <col min="11" max="11" width="13.5" style="3" customWidth="1"/>
    <col min="12" max="12" width="15.375" style="3" customWidth="1"/>
    <col min="13" max="13" width="9" style="1"/>
    <col min="14" max="14" width="11.125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.1" customHeight="1" spans="1:12">
      <c r="A3" s="37" t="s">
        <v>85</v>
      </c>
      <c r="B3" s="37"/>
      <c r="C3" s="37"/>
      <c r="D3" s="37"/>
      <c r="E3" s="37"/>
      <c r="F3" s="37" t="s">
        <v>86</v>
      </c>
      <c r="G3" s="37"/>
      <c r="H3" s="37"/>
      <c r="I3" s="3"/>
      <c r="J3" s="3"/>
      <c r="K3" s="3"/>
      <c r="L3" s="3"/>
    </row>
    <row r="4" s="1" customFormat="1" ht="29.1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f>B7+B15+B17+B19</f>
        <v>9233</v>
      </c>
      <c r="C6" s="13">
        <f>C7+C15+C17+C19</f>
        <v>8369</v>
      </c>
      <c r="D6" s="13"/>
      <c r="E6" s="13">
        <f>E7+E15+E17+E19</f>
        <v>864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v>5808</v>
      </c>
      <c r="C7" s="13">
        <v>4944</v>
      </c>
      <c r="D7" s="13"/>
      <c r="E7" s="13">
        <v>864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5808</v>
      </c>
      <c r="C8" s="13">
        <v>4944</v>
      </c>
      <c r="D8" s="13"/>
      <c r="E8" s="13">
        <v>864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47</v>
      </c>
      <c r="B9" s="13">
        <v>5808</v>
      </c>
      <c r="C9" s="13">
        <v>4944</v>
      </c>
      <c r="D9" s="13"/>
      <c r="E9" s="13">
        <v>864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5" t="s">
        <v>47</v>
      </c>
      <c r="B11" s="13"/>
      <c r="C11" s="13"/>
      <c r="D11" s="13"/>
      <c r="E11" s="13"/>
      <c r="F11" s="13"/>
      <c r="G11" s="13"/>
      <c r="H11" s="14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47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2.95" customHeight="1" spans="1:12">
      <c r="A14" s="15" t="s">
        <v>21</v>
      </c>
      <c r="B14" s="13">
        <v>5808</v>
      </c>
      <c r="C14" s="13">
        <v>4944</v>
      </c>
      <c r="D14" s="13"/>
      <c r="E14" s="13">
        <v>864</v>
      </c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3425</v>
      </c>
      <c r="C15" s="13">
        <v>3425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48</v>
      </c>
      <c r="B16" s="13">
        <v>3425</v>
      </c>
      <c r="C16" s="13">
        <v>3425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48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/>
      <c r="C19" s="13"/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4.95" customHeight="1" spans="1:12">
      <c r="A20" s="12" t="s">
        <v>30</v>
      </c>
      <c r="B20" s="17">
        <v>517.58</v>
      </c>
      <c r="C20" s="17">
        <v>517.58</v>
      </c>
      <c r="D20" s="17"/>
      <c r="E20" s="17"/>
      <c r="F20" s="13"/>
      <c r="G20" s="13"/>
      <c r="H20" s="18"/>
      <c r="I20" s="31"/>
      <c r="J20" s="3"/>
      <c r="K20" s="32"/>
      <c r="L20" s="33"/>
    </row>
    <row r="21" s="1" customFormat="1" ht="62.1" customHeight="1" spans="1:12">
      <c r="A21" s="19" t="s">
        <v>31</v>
      </c>
      <c r="B21" s="17">
        <v>517.58</v>
      </c>
      <c r="C21" s="17">
        <v>517.58</v>
      </c>
      <c r="D21" s="17"/>
      <c r="E21" s="17"/>
      <c r="F21" s="13"/>
      <c r="G21" s="13"/>
      <c r="H21" s="14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20">
        <f>B21/B6</f>
        <v>0.0560576194086429</v>
      </c>
      <c r="C22" s="20">
        <f>C21/C6</f>
        <v>0.061844903811686</v>
      </c>
      <c r="D22" s="20"/>
      <c r="E22" s="20"/>
      <c r="F22" s="20"/>
      <c r="G22" s="20"/>
      <c r="H22" s="21" t="s">
        <v>50</v>
      </c>
      <c r="I22" s="31"/>
      <c r="J22" s="3"/>
      <c r="K22" s="32"/>
      <c r="L22" s="34"/>
    </row>
    <row r="23" s="2" customFormat="1" ht="48.95" customHeight="1" spans="1:14">
      <c r="A23" s="12" t="s">
        <v>35</v>
      </c>
      <c r="B23" s="36">
        <v>3.04</v>
      </c>
      <c r="C23" s="36">
        <v>3.04</v>
      </c>
      <c r="D23" s="15"/>
      <c r="E23" s="15"/>
      <c r="F23" s="15"/>
      <c r="G23" s="15"/>
      <c r="H23" s="14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36">
        <v>3.04</v>
      </c>
      <c r="C24" s="36">
        <v>3.04</v>
      </c>
      <c r="D24" s="22"/>
      <c r="E24" s="22"/>
      <c r="F24" s="22"/>
      <c r="G24" s="22"/>
      <c r="H24" s="25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87</v>
      </c>
      <c r="B25" s="19" t="s">
        <v>38</v>
      </c>
      <c r="C25" s="38">
        <v>18078301563</v>
      </c>
      <c r="D25" s="19" t="s">
        <v>39</v>
      </c>
      <c r="E25" s="19" t="s">
        <v>88</v>
      </c>
      <c r="F25" s="19" t="s">
        <v>41</v>
      </c>
      <c r="G25" s="19">
        <v>18077370711</v>
      </c>
      <c r="H25" s="19" t="s">
        <v>42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43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.1" customHeight="1" spans="1:12">
      <c r="A27" s="27" t="s">
        <v>44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E3"/>
    <mergeCell ref="F3:H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workbookViewId="0">
      <selection activeCell="D10" sqref="D10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89</v>
      </c>
      <c r="B3" s="6"/>
      <c r="C3" s="7" t="s">
        <v>3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v>3259</v>
      </c>
      <c r="C6" s="13">
        <v>3139</v>
      </c>
      <c r="D6" s="13"/>
      <c r="E6" s="13">
        <v>70</v>
      </c>
      <c r="F6" s="13">
        <v>50</v>
      </c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v>2197</v>
      </c>
      <c r="C7" s="13">
        <v>2077</v>
      </c>
      <c r="D7" s="13"/>
      <c r="E7" s="13">
        <v>70</v>
      </c>
      <c r="F7" s="13">
        <v>50</v>
      </c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2197</v>
      </c>
      <c r="C8" s="13">
        <v>2077</v>
      </c>
      <c r="D8" s="13"/>
      <c r="E8" s="13">
        <v>70</v>
      </c>
      <c r="F8" s="13">
        <v>50</v>
      </c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47</v>
      </c>
      <c r="B9" s="13">
        <v>2197</v>
      </c>
      <c r="C9" s="13">
        <v>2077</v>
      </c>
      <c r="D9" s="13"/>
      <c r="E9" s="13">
        <v>70</v>
      </c>
      <c r="F9" s="13">
        <v>50</v>
      </c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5" t="s">
        <v>47</v>
      </c>
      <c r="B11" s="13"/>
      <c r="C11" s="13"/>
      <c r="D11" s="13"/>
      <c r="E11" s="13"/>
      <c r="F11" s="13"/>
      <c r="G11" s="13"/>
      <c r="H11" s="14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47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>
        <v>2197</v>
      </c>
      <c r="C14" s="13">
        <v>2077</v>
      </c>
      <c r="D14" s="13"/>
      <c r="E14" s="13">
        <v>70</v>
      </c>
      <c r="F14" s="13">
        <v>50</v>
      </c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1062</v>
      </c>
      <c r="C15" s="13">
        <v>1062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48</v>
      </c>
      <c r="B16" s="13">
        <v>1062</v>
      </c>
      <c r="C16" s="13">
        <v>1062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48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/>
      <c r="C19" s="13"/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6"/>
      <c r="C20" s="16"/>
      <c r="D20" s="17"/>
      <c r="E20" s="17"/>
      <c r="F20" s="13"/>
      <c r="G20" s="13"/>
      <c r="I20" s="31"/>
      <c r="J20" s="3"/>
      <c r="K20" s="32"/>
      <c r="L20" s="33"/>
    </row>
    <row r="21" s="1" customFormat="1" ht="62" customHeight="1" spans="1:12">
      <c r="A21" s="19" t="s">
        <v>31</v>
      </c>
      <c r="B21" s="17">
        <v>144.22</v>
      </c>
      <c r="C21" s="17">
        <v>144.22</v>
      </c>
      <c r="D21" s="17"/>
      <c r="E21" s="17"/>
      <c r="F21" s="13"/>
      <c r="G21" s="13"/>
      <c r="H21" s="14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20">
        <v>0.0443</v>
      </c>
      <c r="C22" s="20">
        <v>0.0459</v>
      </c>
      <c r="D22" s="17"/>
      <c r="E22" s="17"/>
      <c r="F22" s="13"/>
      <c r="G22" s="13"/>
      <c r="H22" s="21" t="s">
        <v>50</v>
      </c>
      <c r="I22" s="31"/>
      <c r="J22" s="3"/>
      <c r="K22" s="32"/>
      <c r="L22" s="34"/>
    </row>
    <row r="23" s="2" customFormat="1" ht="49" customHeight="1" spans="1:14">
      <c r="A23" s="12" t="s">
        <v>35</v>
      </c>
      <c r="B23" s="17"/>
      <c r="C23" s="22"/>
      <c r="D23" s="15"/>
      <c r="E23" s="15"/>
      <c r="F23" s="15"/>
      <c r="G23" s="15"/>
      <c r="H23" s="14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36">
        <v>3.38</v>
      </c>
      <c r="C24" s="36">
        <v>3.38</v>
      </c>
      <c r="D24" s="22"/>
      <c r="E24" s="22"/>
      <c r="F24" s="22"/>
      <c r="G24" s="22"/>
      <c r="H24" s="25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90</v>
      </c>
      <c r="B25" s="19" t="s">
        <v>38</v>
      </c>
      <c r="C25" s="19">
        <v>18775393247</v>
      </c>
      <c r="D25" s="19" t="s">
        <v>39</v>
      </c>
      <c r="E25" s="19" t="s">
        <v>91</v>
      </c>
      <c r="F25" s="19" t="s">
        <v>41</v>
      </c>
      <c r="G25" s="19">
        <v>13507839058</v>
      </c>
      <c r="H25" s="19" t="s">
        <v>42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43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" customHeight="1" spans="1:12">
      <c r="A27" s="27" t="s">
        <v>44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workbookViewId="0">
      <selection activeCell="C11" sqref="C11"/>
    </sheetView>
  </sheetViews>
  <sheetFormatPr defaultColWidth="9" defaultRowHeight="15"/>
  <cols>
    <col min="1" max="1" width="31.25" style="1" customWidth="1"/>
    <col min="2" max="2" width="17.375" style="1" customWidth="1"/>
    <col min="3" max="3" width="19" style="1" customWidth="1"/>
    <col min="4" max="4" width="15.25" style="1" customWidth="1"/>
    <col min="5" max="5" width="16.5" style="1" customWidth="1"/>
    <col min="6" max="6" width="16" style="1" customWidth="1"/>
    <col min="7" max="7" width="15.75" style="1" customWidth="1"/>
    <col min="8" max="8" width="40.5" style="1" customWidth="1"/>
    <col min="9" max="9" width="18.625" style="3" customWidth="1"/>
    <col min="10" max="10" width="12.375" style="3" customWidth="1"/>
    <col min="11" max="11" width="13.5" style="3" customWidth="1"/>
    <col min="12" max="12" width="15.375" style="3" customWidth="1"/>
    <col min="13" max="13" width="9" style="1"/>
    <col min="14" max="14" width="11.125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.1" customHeight="1" spans="1:12">
      <c r="A3" s="6" t="s">
        <v>92</v>
      </c>
      <c r="B3" s="6"/>
      <c r="C3" s="7" t="s">
        <v>66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.1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v>4014</v>
      </c>
      <c r="C6" s="13">
        <v>3890</v>
      </c>
      <c r="D6" s="13"/>
      <c r="E6" s="13">
        <v>124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v>2270</v>
      </c>
      <c r="C7" s="13">
        <v>2146</v>
      </c>
      <c r="D7" s="13"/>
      <c r="E7" s="13">
        <v>124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2270</v>
      </c>
      <c r="C8" s="13">
        <v>2146</v>
      </c>
      <c r="D8" s="13"/>
      <c r="E8" s="13">
        <v>124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47</v>
      </c>
      <c r="B9" s="13">
        <v>2270</v>
      </c>
      <c r="C9" s="13">
        <v>2146</v>
      </c>
      <c r="D9" s="13"/>
      <c r="E9" s="13">
        <v>124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5" t="s">
        <v>47</v>
      </c>
      <c r="B11" s="13"/>
      <c r="C11" s="13"/>
      <c r="D11" s="13"/>
      <c r="E11" s="13"/>
      <c r="F11" s="13"/>
      <c r="G11" s="13"/>
      <c r="H11" s="14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47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2.95" customHeight="1" spans="1:12">
      <c r="A14" s="15" t="s">
        <v>21</v>
      </c>
      <c r="B14" s="13">
        <v>2270</v>
      </c>
      <c r="C14" s="13">
        <v>2146</v>
      </c>
      <c r="D14" s="13"/>
      <c r="E14" s="13">
        <v>124</v>
      </c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1744</v>
      </c>
      <c r="C15" s="13">
        <v>1744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48</v>
      </c>
      <c r="B16" s="13">
        <v>1744</v>
      </c>
      <c r="C16" s="13">
        <v>1744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48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/>
      <c r="C19" s="13"/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4.95" customHeight="1" spans="1:12">
      <c r="A20" s="12" t="s">
        <v>30</v>
      </c>
      <c r="B20" s="16"/>
      <c r="C20" s="16"/>
      <c r="D20" s="17"/>
      <c r="E20" s="17"/>
      <c r="F20" s="13"/>
      <c r="G20" s="13"/>
      <c r="I20" s="31"/>
      <c r="J20" s="3"/>
      <c r="K20" s="32"/>
      <c r="L20" s="33"/>
    </row>
    <row r="21" s="1" customFormat="1" ht="62.1" customHeight="1" spans="1:12">
      <c r="A21" s="19" t="s">
        <v>31</v>
      </c>
      <c r="B21" s="17">
        <v>355.25</v>
      </c>
      <c r="C21" s="17">
        <v>355.25</v>
      </c>
      <c r="D21" s="17"/>
      <c r="E21" s="17"/>
      <c r="F21" s="13"/>
      <c r="G21" s="13"/>
      <c r="H21" s="14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17">
        <v>8.85</v>
      </c>
      <c r="C22" s="17">
        <v>9.13</v>
      </c>
      <c r="D22" s="17"/>
      <c r="E22" s="17"/>
      <c r="F22" s="13"/>
      <c r="G22" s="13"/>
      <c r="H22" s="21" t="s">
        <v>50</v>
      </c>
      <c r="I22" s="31"/>
      <c r="J22" s="3"/>
      <c r="K22" s="32"/>
      <c r="L22" s="34"/>
    </row>
    <row r="23" s="2" customFormat="1" ht="48.95" customHeight="1" spans="1:14">
      <c r="A23" s="12" t="s">
        <v>35</v>
      </c>
      <c r="B23" s="17"/>
      <c r="C23" s="22"/>
      <c r="D23" s="15"/>
      <c r="E23" s="15"/>
      <c r="F23" s="15"/>
      <c r="G23" s="15"/>
      <c r="H23" s="14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24"/>
      <c r="C24" s="22"/>
      <c r="D24" s="22"/>
      <c r="E24" s="22"/>
      <c r="F24" s="22"/>
      <c r="G24" s="22"/>
      <c r="H24" s="25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93</v>
      </c>
      <c r="B25" s="19" t="s">
        <v>38</v>
      </c>
      <c r="C25" s="19">
        <v>13397735168</v>
      </c>
      <c r="D25" s="19" t="s">
        <v>39</v>
      </c>
      <c r="E25" s="19" t="s">
        <v>94</v>
      </c>
      <c r="F25" s="19" t="s">
        <v>41</v>
      </c>
      <c r="G25" s="19">
        <v>18977319559</v>
      </c>
      <c r="H25" s="19" t="s">
        <v>42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43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.1" customHeight="1" spans="1:12">
      <c r="A27" s="27" t="s">
        <v>44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workbookViewId="0">
      <selection activeCell="F11" sqref="F11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95</v>
      </c>
      <c r="B3" s="6"/>
      <c r="C3" s="7" t="s">
        <v>3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f>B7+B15+B17+B19</f>
        <v>4990</v>
      </c>
      <c r="C6" s="13">
        <f>C7+C15+C17+C19</f>
        <v>4912</v>
      </c>
      <c r="D6" s="13"/>
      <c r="E6" s="13">
        <f>E7+E15+E17+E19</f>
        <v>78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v>2625</v>
      </c>
      <c r="C7" s="13">
        <v>2547</v>
      </c>
      <c r="D7" s="13"/>
      <c r="E7" s="13">
        <v>78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2625</v>
      </c>
      <c r="C8" s="13">
        <v>2547</v>
      </c>
      <c r="D8" s="13"/>
      <c r="E8" s="13">
        <v>78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47</v>
      </c>
      <c r="B9" s="13">
        <v>2625</v>
      </c>
      <c r="C9" s="13">
        <v>2547</v>
      </c>
      <c r="D9" s="13"/>
      <c r="E9" s="13">
        <v>78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5" t="s">
        <v>47</v>
      </c>
      <c r="B11" s="13"/>
      <c r="C11" s="13"/>
      <c r="D11" s="13"/>
      <c r="E11" s="13"/>
      <c r="F11" s="13"/>
      <c r="G11" s="13"/>
      <c r="H11" s="14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47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>
        <v>2625</v>
      </c>
      <c r="C14" s="13">
        <v>2547</v>
      </c>
      <c r="D14" s="13"/>
      <c r="E14" s="13">
        <v>78</v>
      </c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1895</v>
      </c>
      <c r="C15" s="13">
        <v>1895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48</v>
      </c>
      <c r="B16" s="13"/>
      <c r="C16" s="13"/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48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>
        <v>470</v>
      </c>
      <c r="C19" s="13">
        <v>470</v>
      </c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6"/>
      <c r="C20" s="16"/>
      <c r="D20" s="17"/>
      <c r="E20" s="17"/>
      <c r="F20" s="13"/>
      <c r="G20" s="13"/>
      <c r="H20" s="18"/>
      <c r="I20" s="31"/>
      <c r="J20" s="3"/>
      <c r="K20" s="32"/>
      <c r="L20" s="33"/>
    </row>
    <row r="21" s="1" customFormat="1" ht="62" customHeight="1" spans="1:12">
      <c r="A21" s="19" t="s">
        <v>31</v>
      </c>
      <c r="B21" s="17">
        <v>46.6096</v>
      </c>
      <c r="C21" s="17">
        <v>46.6096</v>
      </c>
      <c r="D21" s="17"/>
      <c r="E21" s="17"/>
      <c r="F21" s="13"/>
      <c r="G21" s="13"/>
      <c r="H21" s="14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20">
        <f>B21/B6</f>
        <v>0.00934060120240481</v>
      </c>
      <c r="C22" s="20">
        <f>C21/C6</f>
        <v>0.00948892508143323</v>
      </c>
      <c r="D22" s="17"/>
      <c r="E22" s="17"/>
      <c r="F22" s="13"/>
      <c r="G22" s="13"/>
      <c r="H22" s="21" t="s">
        <v>50</v>
      </c>
      <c r="I22" s="31"/>
      <c r="J22" s="3"/>
      <c r="K22" s="32"/>
      <c r="L22" s="34"/>
    </row>
    <row r="23" s="2" customFormat="1" ht="49" customHeight="1" spans="1:14">
      <c r="A23" s="12" t="s">
        <v>35</v>
      </c>
      <c r="B23" s="17"/>
      <c r="C23" s="22"/>
      <c r="D23" s="15"/>
      <c r="E23" s="15"/>
      <c r="F23" s="15"/>
      <c r="G23" s="15"/>
      <c r="H23" s="14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24"/>
      <c r="C24" s="22"/>
      <c r="D24" s="22"/>
      <c r="E24" s="22"/>
      <c r="F24" s="22"/>
      <c r="G24" s="22"/>
      <c r="H24" s="25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96</v>
      </c>
      <c r="B25" s="19" t="s">
        <v>38</v>
      </c>
      <c r="C25" s="19">
        <v>15977087775</v>
      </c>
      <c r="D25" s="19" t="s">
        <v>39</v>
      </c>
      <c r="E25" s="19" t="s">
        <v>97</v>
      </c>
      <c r="F25" s="19" t="s">
        <v>41</v>
      </c>
      <c r="G25" s="19">
        <v>13878331218</v>
      </c>
      <c r="H25" s="19" t="s">
        <v>42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43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" customHeight="1" spans="1:12">
      <c r="A27" s="27" t="s">
        <v>44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workbookViewId="0">
      <selection activeCell="B11" sqref="B11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45</v>
      </c>
      <c r="B3" s="6"/>
      <c r="C3" s="7" t="s">
        <v>46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v>4723</v>
      </c>
      <c r="C6" s="13">
        <v>4545</v>
      </c>
      <c r="D6" s="13"/>
      <c r="E6" s="13">
        <v>178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v>2370</v>
      </c>
      <c r="C7" s="13">
        <v>2192</v>
      </c>
      <c r="D7" s="13"/>
      <c r="E7" s="13">
        <v>178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2370</v>
      </c>
      <c r="C8" s="13">
        <v>2192</v>
      </c>
      <c r="D8" s="13"/>
      <c r="E8" s="13">
        <v>178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47</v>
      </c>
      <c r="B9" s="13">
        <v>2370</v>
      </c>
      <c r="C9" s="13">
        <v>2192</v>
      </c>
      <c r="D9" s="13"/>
      <c r="E9" s="13">
        <v>178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5" t="s">
        <v>47</v>
      </c>
      <c r="B11" s="13"/>
      <c r="C11" s="13"/>
      <c r="D11" s="13"/>
      <c r="E11" s="13"/>
      <c r="F11" s="13"/>
      <c r="G11" s="13"/>
      <c r="H11" s="14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47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>
        <v>2370</v>
      </c>
      <c r="C14" s="13">
        <v>2192</v>
      </c>
      <c r="D14" s="13"/>
      <c r="E14" s="13">
        <v>178</v>
      </c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2253</v>
      </c>
      <c r="C15" s="13">
        <v>2253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48</v>
      </c>
      <c r="B16" s="13">
        <v>2253</v>
      </c>
      <c r="C16" s="13">
        <v>2253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48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>
        <v>100</v>
      </c>
      <c r="C19" s="13">
        <v>100</v>
      </c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6" t="s">
        <v>49</v>
      </c>
      <c r="C20" s="16" t="s">
        <v>49</v>
      </c>
      <c r="D20" s="17"/>
      <c r="E20" s="17"/>
      <c r="F20" s="13"/>
      <c r="G20" s="13"/>
      <c r="H20" s="18"/>
      <c r="I20" s="31"/>
      <c r="J20" s="3"/>
      <c r="K20" s="32"/>
      <c r="L20" s="33"/>
    </row>
    <row r="21" s="1" customFormat="1" ht="62" customHeight="1" spans="1:12">
      <c r="A21" s="19" t="s">
        <v>31</v>
      </c>
      <c r="B21" s="17">
        <v>176.99</v>
      </c>
      <c r="C21" s="17">
        <v>176.99</v>
      </c>
      <c r="D21" s="17"/>
      <c r="E21" s="17"/>
      <c r="F21" s="13"/>
      <c r="G21" s="13"/>
      <c r="H21" s="14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20">
        <v>0.03747</v>
      </c>
      <c r="C22" s="20">
        <v>0.0389</v>
      </c>
      <c r="D22" s="17"/>
      <c r="E22" s="17"/>
      <c r="F22" s="13"/>
      <c r="G22" s="13"/>
      <c r="H22" s="21" t="s">
        <v>50</v>
      </c>
      <c r="I22" s="31"/>
      <c r="J22" s="3"/>
      <c r="K22" s="32"/>
      <c r="L22" s="34"/>
    </row>
    <row r="23" s="2" customFormat="1" ht="49" customHeight="1" spans="1:14">
      <c r="A23" s="12" t="s">
        <v>35</v>
      </c>
      <c r="B23" s="17"/>
      <c r="C23" s="15"/>
      <c r="D23" s="15"/>
      <c r="E23" s="15"/>
      <c r="F23" s="15"/>
      <c r="G23" s="15"/>
      <c r="H23" s="14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24"/>
      <c r="C24" s="22"/>
      <c r="D24" s="22"/>
      <c r="E24" s="22"/>
      <c r="F24" s="22"/>
      <c r="G24" s="22"/>
      <c r="H24" s="25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51</v>
      </c>
      <c r="B25" s="19" t="s">
        <v>38</v>
      </c>
      <c r="C25" s="19">
        <v>15977386542</v>
      </c>
      <c r="D25" s="19" t="s">
        <v>39</v>
      </c>
      <c r="E25" s="19" t="s">
        <v>52</v>
      </c>
      <c r="F25" s="19" t="s">
        <v>41</v>
      </c>
      <c r="G25" s="19">
        <v>13768910989</v>
      </c>
      <c r="H25" s="19" t="s">
        <v>42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43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" customHeight="1" spans="1:12">
      <c r="A27" s="27" t="s">
        <v>44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workbookViewId="0">
      <selection activeCell="C10" sqref="C10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53</v>
      </c>
      <c r="B3" s="6"/>
      <c r="C3" s="7" t="s">
        <v>54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f t="shared" ref="B6:B9" si="0">C6+E6</f>
        <v>3007</v>
      </c>
      <c r="C6" s="13">
        <f>C7+C15+C17+C19</f>
        <v>2741</v>
      </c>
      <c r="D6" s="13"/>
      <c r="E6" s="13">
        <f>E7</f>
        <v>266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f t="shared" si="0"/>
        <v>1876</v>
      </c>
      <c r="C7" s="13">
        <f>C8+C10+C12</f>
        <v>1610</v>
      </c>
      <c r="D7" s="13"/>
      <c r="E7" s="13">
        <f>E8</f>
        <v>266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f t="shared" si="0"/>
        <v>1876</v>
      </c>
      <c r="C8" s="13">
        <f>1610</f>
        <v>1610</v>
      </c>
      <c r="D8" s="13"/>
      <c r="E8" s="13">
        <f>266</f>
        <v>266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47</v>
      </c>
      <c r="B9" s="13">
        <f t="shared" si="0"/>
        <v>1876</v>
      </c>
      <c r="C9" s="13">
        <f>1610</f>
        <v>1610</v>
      </c>
      <c r="D9" s="13"/>
      <c r="E9" s="13">
        <v>266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5" t="s">
        <v>47</v>
      </c>
      <c r="B11" s="13"/>
      <c r="C11" s="13"/>
      <c r="D11" s="13"/>
      <c r="E11" s="13"/>
      <c r="F11" s="13"/>
      <c r="G11" s="13"/>
      <c r="H11" s="14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47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>
        <f>C14+E14</f>
        <v>1876</v>
      </c>
      <c r="C14" s="13">
        <f>C8+C10+C12</f>
        <v>1610</v>
      </c>
      <c r="D14" s="13"/>
      <c r="E14" s="13">
        <f>E8+E10+E12</f>
        <v>266</v>
      </c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f>B16</f>
        <v>1131</v>
      </c>
      <c r="C15" s="13">
        <f>1131</f>
        <v>1131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48</v>
      </c>
      <c r="B16" s="13">
        <f>C16</f>
        <v>1131</v>
      </c>
      <c r="C16" s="13">
        <v>1131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48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/>
      <c r="C19" s="13"/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6"/>
      <c r="C20" s="16"/>
      <c r="D20" s="17"/>
      <c r="E20" s="17"/>
      <c r="F20" s="13"/>
      <c r="G20" s="13"/>
      <c r="I20" s="31"/>
      <c r="J20" s="3"/>
      <c r="K20" s="32"/>
      <c r="L20" s="33"/>
    </row>
    <row r="21" s="1" customFormat="1" ht="62" customHeight="1" spans="1:12">
      <c r="A21" s="19" t="s">
        <v>31</v>
      </c>
      <c r="B21" s="17">
        <f t="shared" ref="B21:B24" si="1">C21</f>
        <v>416.455</v>
      </c>
      <c r="C21" s="17">
        <f>270+146.455</f>
        <v>416.455</v>
      </c>
      <c r="D21" s="17"/>
      <c r="E21" s="17"/>
      <c r="F21" s="13"/>
      <c r="G21" s="13"/>
      <c r="H21" s="14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17">
        <f t="shared" si="1"/>
        <v>0.151935425027362</v>
      </c>
      <c r="C22" s="17">
        <f>C21/C6</f>
        <v>0.151935425027362</v>
      </c>
      <c r="D22" s="17"/>
      <c r="E22" s="17"/>
      <c r="F22" s="13"/>
      <c r="G22" s="13"/>
      <c r="H22" s="21" t="s">
        <v>50</v>
      </c>
      <c r="I22" s="31"/>
      <c r="J22" s="3"/>
      <c r="K22" s="32"/>
      <c r="L22" s="34"/>
    </row>
    <row r="23" s="2" customFormat="1" ht="49" customHeight="1" spans="1:14">
      <c r="A23" s="12" t="s">
        <v>35</v>
      </c>
      <c r="B23" s="17"/>
      <c r="C23" s="22"/>
      <c r="D23" s="15"/>
      <c r="E23" s="15"/>
      <c r="F23" s="15"/>
      <c r="G23" s="15"/>
      <c r="H23" s="14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24">
        <f t="shared" si="1"/>
        <v>20</v>
      </c>
      <c r="C24" s="22">
        <v>20</v>
      </c>
      <c r="D24" s="22"/>
      <c r="E24" s="22"/>
      <c r="F24" s="22"/>
      <c r="G24" s="22"/>
      <c r="H24" s="25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55</v>
      </c>
      <c r="B25" s="19" t="s">
        <v>38</v>
      </c>
      <c r="C25" s="19">
        <v>18778356018</v>
      </c>
      <c r="D25" s="19" t="s">
        <v>39</v>
      </c>
      <c r="E25" s="19" t="s">
        <v>56</v>
      </c>
      <c r="F25" s="19" t="s">
        <v>41</v>
      </c>
      <c r="G25" s="19">
        <v>13517539332</v>
      </c>
      <c r="H25" s="19" t="s">
        <v>42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43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" customHeight="1" spans="1:12">
      <c r="A27" s="27" t="s">
        <v>44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workbookViewId="0">
      <selection activeCell="C11" sqref="C11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57</v>
      </c>
      <c r="B3" s="6"/>
      <c r="C3" s="7" t="s">
        <v>58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45">
        <f t="shared" ref="B6:B9" si="0">C6+E6</f>
        <v>3504</v>
      </c>
      <c r="C6" s="45">
        <f>C7+C15+C17+C19</f>
        <v>3421</v>
      </c>
      <c r="D6" s="45">
        <f>D7+D15+D17+D19</f>
        <v>0</v>
      </c>
      <c r="E6" s="45">
        <f>E7+E15+E17+E19</f>
        <v>83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45">
        <f t="shared" si="0"/>
        <v>2070</v>
      </c>
      <c r="C7" s="46">
        <f>C8+C10+C12</f>
        <v>1987</v>
      </c>
      <c r="D7" s="46">
        <f>D8+D10+D12</f>
        <v>0</v>
      </c>
      <c r="E7" s="46">
        <f>E8+E10+E12</f>
        <v>83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45">
        <f t="shared" si="0"/>
        <v>2070</v>
      </c>
      <c r="C8" s="46">
        <v>1987</v>
      </c>
      <c r="D8" s="47"/>
      <c r="E8" s="46">
        <v>83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47</v>
      </c>
      <c r="B9" s="45">
        <f t="shared" si="0"/>
        <v>2070</v>
      </c>
      <c r="C9" s="46">
        <v>1987</v>
      </c>
      <c r="D9" s="47"/>
      <c r="E9" s="46">
        <v>83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5" t="s">
        <v>47</v>
      </c>
      <c r="B11" s="13"/>
      <c r="C11" s="13"/>
      <c r="D11" s="13"/>
      <c r="E11" s="13"/>
      <c r="F11" s="13"/>
      <c r="G11" s="13"/>
      <c r="H11" s="14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47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/>
      <c r="C14" s="13"/>
      <c r="D14" s="13"/>
      <c r="E14" s="13"/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46">
        <v>1434</v>
      </c>
      <c r="C15" s="46">
        <v>1434</v>
      </c>
      <c r="D15" s="45"/>
      <c r="E15" s="45"/>
      <c r="F15" s="45"/>
      <c r="G15" s="45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48</v>
      </c>
      <c r="B16" s="46">
        <v>1434</v>
      </c>
      <c r="C16" s="46">
        <v>1434</v>
      </c>
      <c r="D16" s="45"/>
      <c r="E16" s="45"/>
      <c r="F16" s="45"/>
      <c r="G16" s="45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48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/>
      <c r="C19" s="13"/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45">
        <v>399.1587</v>
      </c>
      <c r="C20" s="45">
        <v>399.1587</v>
      </c>
      <c r="D20" s="17"/>
      <c r="E20" s="17"/>
      <c r="F20" s="13"/>
      <c r="G20" s="13"/>
      <c r="I20" s="31"/>
      <c r="J20" s="3"/>
      <c r="K20" s="32"/>
      <c r="L20" s="33"/>
    </row>
    <row r="21" s="1" customFormat="1" ht="62" customHeight="1" spans="1:12">
      <c r="A21" s="19" t="s">
        <v>31</v>
      </c>
      <c r="B21" s="45">
        <v>399.1587</v>
      </c>
      <c r="C21" s="45">
        <v>399.1587</v>
      </c>
      <c r="D21" s="17"/>
      <c r="E21" s="17"/>
      <c r="F21" s="13"/>
      <c r="G21" s="13"/>
      <c r="H21" s="14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20">
        <f>B20/B6</f>
        <v>0.113915154109589</v>
      </c>
      <c r="C22" s="20">
        <f>C20/C6</f>
        <v>0.116678953522362</v>
      </c>
      <c r="D22" s="17"/>
      <c r="E22" s="17"/>
      <c r="F22" s="13"/>
      <c r="G22" s="13"/>
      <c r="H22" s="21" t="s">
        <v>50</v>
      </c>
      <c r="I22" s="31"/>
      <c r="J22" s="3"/>
      <c r="K22" s="32"/>
      <c r="L22" s="34"/>
    </row>
    <row r="23" s="2" customFormat="1" ht="49" customHeight="1" spans="1:14">
      <c r="A23" s="12" t="s">
        <v>35</v>
      </c>
      <c r="B23" s="17">
        <v>0</v>
      </c>
      <c r="C23" s="36">
        <v>0</v>
      </c>
      <c r="D23" s="17">
        <v>0</v>
      </c>
      <c r="E23" s="15"/>
      <c r="F23" s="15"/>
      <c r="G23" s="15"/>
      <c r="H23" s="14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24">
        <v>0</v>
      </c>
      <c r="C24" s="36">
        <v>0</v>
      </c>
      <c r="D24" s="36">
        <v>0</v>
      </c>
      <c r="E24" s="22"/>
      <c r="F24" s="22"/>
      <c r="G24" s="22"/>
      <c r="H24" s="25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59</v>
      </c>
      <c r="B25" s="19" t="s">
        <v>38</v>
      </c>
      <c r="C25" s="19">
        <v>15907838481</v>
      </c>
      <c r="D25" s="19" t="s">
        <v>39</v>
      </c>
      <c r="E25" s="19" t="s">
        <v>60</v>
      </c>
      <c r="F25" s="19" t="s">
        <v>41</v>
      </c>
      <c r="G25" s="19">
        <v>13877349559</v>
      </c>
      <c r="H25" s="19" t="s">
        <v>42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43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" customHeight="1" spans="1:12">
      <c r="A27" s="27" t="s">
        <v>44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workbookViewId="0">
      <selection activeCell="C12" sqref="C12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61</v>
      </c>
      <c r="B3" s="6"/>
      <c r="C3" s="7" t="s">
        <v>62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v>7145</v>
      </c>
      <c r="C6" s="13">
        <v>6905</v>
      </c>
      <c r="D6" s="13"/>
      <c r="E6" s="13">
        <v>200</v>
      </c>
      <c r="F6" s="13">
        <v>40</v>
      </c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v>3186</v>
      </c>
      <c r="C7" s="13">
        <v>2946</v>
      </c>
      <c r="D7" s="13"/>
      <c r="E7" s="13">
        <v>200</v>
      </c>
      <c r="F7" s="13">
        <v>40</v>
      </c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3186</v>
      </c>
      <c r="C8" s="13">
        <v>2946</v>
      </c>
      <c r="D8" s="13"/>
      <c r="E8" s="13">
        <v>200</v>
      </c>
      <c r="F8" s="13">
        <v>40</v>
      </c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47</v>
      </c>
      <c r="B9" s="13">
        <v>3186</v>
      </c>
      <c r="C9" s="13">
        <v>2946</v>
      </c>
      <c r="D9" s="13"/>
      <c r="E9" s="13">
        <v>200</v>
      </c>
      <c r="F9" s="13">
        <v>40</v>
      </c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5" t="s">
        <v>47</v>
      </c>
      <c r="B11" s="13"/>
      <c r="C11" s="13"/>
      <c r="D11" s="13"/>
      <c r="E11" s="13"/>
      <c r="F11" s="13"/>
      <c r="G11" s="13"/>
      <c r="H11" s="14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47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>
        <v>3186</v>
      </c>
      <c r="C14" s="13">
        <v>2946</v>
      </c>
      <c r="D14" s="13"/>
      <c r="E14" s="13">
        <v>200</v>
      </c>
      <c r="F14" s="13">
        <v>40</v>
      </c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2335</v>
      </c>
      <c r="C15" s="13">
        <v>2335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48</v>
      </c>
      <c r="B16" s="13">
        <v>2335</v>
      </c>
      <c r="C16" s="13">
        <v>2335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48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>
        <v>1624</v>
      </c>
      <c r="C19" s="13">
        <v>1624</v>
      </c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44">
        <v>124.22</v>
      </c>
      <c r="C20" s="44">
        <v>124.22</v>
      </c>
      <c r="D20" s="17"/>
      <c r="E20" s="17"/>
      <c r="F20" s="13"/>
      <c r="G20" s="13"/>
      <c r="I20" s="31"/>
      <c r="J20" s="3"/>
      <c r="K20" s="32"/>
      <c r="L20" s="33"/>
    </row>
    <row r="21" s="1" customFormat="1" ht="62" customHeight="1" spans="1:12">
      <c r="A21" s="19" t="s">
        <v>31</v>
      </c>
      <c r="B21" s="44">
        <v>124.22</v>
      </c>
      <c r="C21" s="44">
        <v>124.22</v>
      </c>
      <c r="D21" s="17"/>
      <c r="E21" s="17"/>
      <c r="F21" s="13"/>
      <c r="G21" s="13"/>
      <c r="H21" s="14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20">
        <v>0.0174</v>
      </c>
      <c r="C22" s="17">
        <v>1.8</v>
      </c>
      <c r="D22" s="17"/>
      <c r="E22" s="17"/>
      <c r="F22" s="13"/>
      <c r="G22" s="13"/>
      <c r="H22" s="21" t="s">
        <v>50</v>
      </c>
      <c r="I22" s="31"/>
      <c r="J22" s="3"/>
      <c r="K22" s="32"/>
      <c r="L22" s="34"/>
    </row>
    <row r="23" s="2" customFormat="1" ht="49" customHeight="1" spans="1:14">
      <c r="A23" s="12" t="s">
        <v>35</v>
      </c>
      <c r="B23" s="17"/>
      <c r="C23" s="22"/>
      <c r="D23" s="15"/>
      <c r="E23" s="15"/>
      <c r="F23" s="15"/>
      <c r="G23" s="15"/>
      <c r="H23" s="14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24"/>
      <c r="C24" s="22"/>
      <c r="D24" s="22"/>
      <c r="E24" s="22"/>
      <c r="F24" s="22"/>
      <c r="G24" s="22"/>
      <c r="H24" s="25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63</v>
      </c>
      <c r="B25" s="19" t="s">
        <v>38</v>
      </c>
      <c r="C25" s="19">
        <v>15007736003</v>
      </c>
      <c r="D25" s="19" t="s">
        <v>39</v>
      </c>
      <c r="E25" s="19" t="s">
        <v>64</v>
      </c>
      <c r="F25" s="19" t="s">
        <v>41</v>
      </c>
      <c r="G25" s="19">
        <v>13597139815</v>
      </c>
      <c r="H25" s="19" t="s">
        <v>42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43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" customHeight="1" spans="1:12">
      <c r="A27" s="27" t="s">
        <v>44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workbookViewId="0">
      <selection activeCell="C11" sqref="C11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65</v>
      </c>
      <c r="B3" s="6"/>
      <c r="C3" s="7" t="s">
        <v>66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40">
        <f>B7+B15+B17+B19</f>
        <v>9749</v>
      </c>
      <c r="C6" s="40">
        <f>C7+C15+C17+C19</f>
        <v>9596</v>
      </c>
      <c r="D6" s="40">
        <f>D7+D15+D17+D19</f>
        <v>0</v>
      </c>
      <c r="E6" s="40">
        <f>E7+E15+E17+E19</f>
        <v>153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40">
        <f>B8+B10+B12</f>
        <v>5740</v>
      </c>
      <c r="C7" s="40">
        <f>C8+C10+C12</f>
        <v>5587</v>
      </c>
      <c r="D7" s="40"/>
      <c r="E7" s="40">
        <f>E8+E10+D12</f>
        <v>153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40">
        <f>SUM(C8:E8)</f>
        <v>5740</v>
      </c>
      <c r="C8" s="40">
        <v>5587</v>
      </c>
      <c r="D8" s="40"/>
      <c r="E8" s="40">
        <v>153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47</v>
      </c>
      <c r="B9" s="40">
        <f>SUM(C9:E9)</f>
        <v>5740</v>
      </c>
      <c r="C9" s="40">
        <v>5587</v>
      </c>
      <c r="D9" s="40"/>
      <c r="E9" s="40">
        <v>153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40"/>
      <c r="C10" s="40"/>
      <c r="D10" s="40"/>
      <c r="E10" s="40"/>
      <c r="F10" s="13"/>
      <c r="G10" s="13"/>
      <c r="H10" s="14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5" t="s">
        <v>47</v>
      </c>
      <c r="B11" s="40"/>
      <c r="C11" s="40"/>
      <c r="D11" s="40"/>
      <c r="E11" s="40"/>
      <c r="F11" s="13"/>
      <c r="G11" s="13"/>
      <c r="H11" s="14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5" t="s">
        <v>20</v>
      </c>
      <c r="B12" s="40"/>
      <c r="C12" s="40"/>
      <c r="D12" s="40"/>
      <c r="E12" s="40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47</v>
      </c>
      <c r="B13" s="40"/>
      <c r="C13" s="40"/>
      <c r="D13" s="40"/>
      <c r="E13" s="40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40">
        <f>B9+B11+B13</f>
        <v>5740</v>
      </c>
      <c r="C14" s="40">
        <f>C9+C11+C13</f>
        <v>5587</v>
      </c>
      <c r="D14" s="40"/>
      <c r="E14" s="40">
        <f>E9+E11+E13</f>
        <v>153</v>
      </c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40">
        <f>C15</f>
        <v>4009</v>
      </c>
      <c r="C15" s="40">
        <f>C16</f>
        <v>4009</v>
      </c>
      <c r="D15" s="40"/>
      <c r="E15" s="40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48</v>
      </c>
      <c r="B16" s="40">
        <f>C16</f>
        <v>4009</v>
      </c>
      <c r="C16" s="40">
        <v>4009</v>
      </c>
      <c r="D16" s="40" t="s">
        <v>67</v>
      </c>
      <c r="E16" s="40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48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/>
      <c r="C19" s="13"/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6"/>
      <c r="C20" s="16"/>
      <c r="D20" s="17"/>
      <c r="E20" s="17"/>
      <c r="F20" s="13"/>
      <c r="G20" s="13"/>
      <c r="I20" s="31"/>
      <c r="J20" s="3"/>
      <c r="K20" s="32"/>
      <c r="L20" s="33"/>
    </row>
    <row r="21" s="1" customFormat="1" ht="62" customHeight="1" spans="1:12">
      <c r="A21" s="19" t="s">
        <v>31</v>
      </c>
      <c r="B21" s="13">
        <f>C21+E21</f>
        <v>174.48</v>
      </c>
      <c r="C21" s="41">
        <v>174.48</v>
      </c>
      <c r="D21" s="17"/>
      <c r="E21" s="17">
        <v>0</v>
      </c>
      <c r="F21" s="13"/>
      <c r="G21" s="13"/>
      <c r="H21" s="14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20">
        <f>B21/B6</f>
        <v>0.0178972202277157</v>
      </c>
      <c r="C22" s="20">
        <f>C21/C6</f>
        <v>0.0181825760733639</v>
      </c>
      <c r="D22" s="20"/>
      <c r="E22" s="20">
        <f>E21/E6</f>
        <v>0</v>
      </c>
      <c r="F22" s="13"/>
      <c r="G22" s="13"/>
      <c r="H22" s="21" t="s">
        <v>50</v>
      </c>
      <c r="I22" s="31"/>
      <c r="J22" s="3"/>
      <c r="K22" s="32"/>
      <c r="L22" s="34"/>
    </row>
    <row r="23" s="2" customFormat="1" ht="49" customHeight="1" spans="1:14">
      <c r="A23" s="12" t="s">
        <v>35</v>
      </c>
      <c r="B23" s="17"/>
      <c r="C23" s="22"/>
      <c r="D23" s="15"/>
      <c r="E23" s="15"/>
      <c r="F23" s="15"/>
      <c r="G23" s="15"/>
      <c r="H23" s="14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42">
        <f>C24</f>
        <v>209.467</v>
      </c>
      <c r="C24" s="42">
        <v>209.467</v>
      </c>
      <c r="D24" s="22"/>
      <c r="E24" s="22"/>
      <c r="F24" s="22"/>
      <c r="G24" s="22"/>
      <c r="H24" s="25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68</v>
      </c>
      <c r="B25" s="19" t="s">
        <v>38</v>
      </c>
      <c r="C25" s="43">
        <v>4831908</v>
      </c>
      <c r="D25" s="43" t="s">
        <v>39</v>
      </c>
      <c r="E25" s="43" t="s">
        <v>69</v>
      </c>
      <c r="F25" s="43" t="s">
        <v>41</v>
      </c>
      <c r="G25" s="43">
        <v>4831908</v>
      </c>
      <c r="H25" s="19" t="s">
        <v>42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43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" customHeight="1" spans="1:12">
      <c r="A27" s="27" t="s">
        <v>44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workbookViewId="0">
      <selection activeCell="D11" sqref="D11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41" customHeight="1" spans="1:12">
      <c r="A3" s="6" t="s">
        <v>70</v>
      </c>
      <c r="B3" s="6"/>
      <c r="C3" s="7" t="s">
        <v>71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f>C6+E6+F6</f>
        <v>7520</v>
      </c>
      <c r="C6" s="13">
        <f>C7+C10+C15+C18+C19</f>
        <v>7223</v>
      </c>
      <c r="D6" s="13"/>
      <c r="E6" s="13">
        <f>E7+E15+E18+E19</f>
        <v>217</v>
      </c>
      <c r="F6" s="13">
        <f>F7+F15+F17+F19</f>
        <v>80</v>
      </c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v>2846</v>
      </c>
      <c r="C7" s="13">
        <v>2549</v>
      </c>
      <c r="D7" s="13"/>
      <c r="E7" s="13">
        <v>217</v>
      </c>
      <c r="F7" s="13">
        <v>80</v>
      </c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2846</v>
      </c>
      <c r="C8" s="13">
        <v>2549</v>
      </c>
      <c r="D8" s="13"/>
      <c r="E8" s="13">
        <v>217</v>
      </c>
      <c r="F8" s="13">
        <v>80</v>
      </c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47</v>
      </c>
      <c r="B9" s="13">
        <f>C9+E9+F9</f>
        <v>2846</v>
      </c>
      <c r="C9" s="13">
        <v>2549</v>
      </c>
      <c r="D9" s="13"/>
      <c r="E9" s="13">
        <v>217</v>
      </c>
      <c r="F9" s="13">
        <v>80</v>
      </c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5" t="s">
        <v>47</v>
      </c>
      <c r="B11" s="13"/>
      <c r="C11" s="13"/>
      <c r="D11" s="13"/>
      <c r="E11" s="13"/>
      <c r="F11" s="13"/>
      <c r="G11" s="13"/>
      <c r="H11" s="14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47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>
        <f>C14+E14+F14</f>
        <v>2846</v>
      </c>
      <c r="C14" s="13">
        <v>2549</v>
      </c>
      <c r="D14" s="13"/>
      <c r="E14" s="13">
        <v>217</v>
      </c>
      <c r="F14" s="13">
        <v>80</v>
      </c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2378</v>
      </c>
      <c r="C15" s="13">
        <v>2378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48</v>
      </c>
      <c r="B16" s="13">
        <v>2378</v>
      </c>
      <c r="C16" s="13">
        <v>2378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48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>
        <v>2296</v>
      </c>
      <c r="C19" s="13">
        <v>2296</v>
      </c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6" t="s">
        <v>72</v>
      </c>
      <c r="C20" s="16" t="s">
        <v>72</v>
      </c>
      <c r="D20" s="17"/>
      <c r="E20" s="17"/>
      <c r="F20" s="13"/>
      <c r="G20" s="13"/>
      <c r="H20" s="18"/>
      <c r="I20" s="31"/>
      <c r="J20" s="3"/>
      <c r="K20" s="32"/>
      <c r="L20" s="33"/>
    </row>
    <row r="21" s="1" customFormat="1" ht="62" customHeight="1" spans="1:12">
      <c r="A21" s="19" t="s">
        <v>31</v>
      </c>
      <c r="B21" s="17">
        <v>535.02</v>
      </c>
      <c r="C21" s="17">
        <v>535.02</v>
      </c>
      <c r="D21" s="17"/>
      <c r="E21" s="17"/>
      <c r="F21" s="13"/>
      <c r="G21" s="13"/>
      <c r="H21" s="14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20">
        <v>0.0711</v>
      </c>
      <c r="C22" s="20">
        <v>0.0741</v>
      </c>
      <c r="D22" s="17"/>
      <c r="E22" s="17"/>
      <c r="F22" s="13"/>
      <c r="G22" s="13"/>
      <c r="H22" s="21" t="s">
        <v>50</v>
      </c>
      <c r="I22" s="31"/>
      <c r="J22" s="3"/>
      <c r="K22" s="32"/>
      <c r="L22" s="34"/>
    </row>
    <row r="23" s="2" customFormat="1" ht="49" customHeight="1" spans="1:14">
      <c r="A23" s="12" t="s">
        <v>35</v>
      </c>
      <c r="B23" s="17">
        <v>0</v>
      </c>
      <c r="C23" s="22">
        <v>0</v>
      </c>
      <c r="D23" s="15"/>
      <c r="E23" s="15">
        <v>0</v>
      </c>
      <c r="F23" s="15"/>
      <c r="G23" s="15"/>
      <c r="H23" s="14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24">
        <v>0</v>
      </c>
      <c r="C24" s="22">
        <v>0</v>
      </c>
      <c r="D24" s="22"/>
      <c r="E24" s="22">
        <v>0</v>
      </c>
      <c r="F24" s="22"/>
      <c r="G24" s="22"/>
      <c r="H24" s="25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73</v>
      </c>
      <c r="B25" s="19" t="s">
        <v>38</v>
      </c>
      <c r="C25" s="19">
        <v>8359631</v>
      </c>
      <c r="D25" s="19" t="s">
        <v>39</v>
      </c>
      <c r="E25" s="19" t="s">
        <v>74</v>
      </c>
      <c r="F25" s="19" t="s">
        <v>41</v>
      </c>
      <c r="G25" s="19">
        <v>8217380</v>
      </c>
      <c r="H25" s="19" t="s">
        <v>42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43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" customHeight="1" spans="1:12">
      <c r="A27" s="27" t="s">
        <v>44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workbookViewId="0">
      <selection activeCell="C23" sqref="C23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75</v>
      </c>
      <c r="B3" s="6"/>
      <c r="C3" s="7" t="s">
        <v>66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f t="shared" ref="B6:B9" si="0">SUM(C6:G6)</f>
        <v>7289</v>
      </c>
      <c r="C6" s="13">
        <f t="shared" ref="C6:F6" si="1">C7+C15+C17+C19</f>
        <v>6751</v>
      </c>
      <c r="D6" s="13"/>
      <c r="E6" s="13">
        <f t="shared" si="1"/>
        <v>488</v>
      </c>
      <c r="F6" s="13">
        <f t="shared" si="1"/>
        <v>50</v>
      </c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f t="shared" ref="B7:F7" si="2">B8+B10+B12</f>
        <v>4642</v>
      </c>
      <c r="C7" s="13">
        <f t="shared" si="2"/>
        <v>4104</v>
      </c>
      <c r="D7" s="13"/>
      <c r="E7" s="13">
        <f t="shared" si="2"/>
        <v>488</v>
      </c>
      <c r="F7" s="13">
        <f t="shared" si="2"/>
        <v>50</v>
      </c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f t="shared" si="0"/>
        <v>4642</v>
      </c>
      <c r="C8" s="13">
        <v>4104</v>
      </c>
      <c r="D8" s="13"/>
      <c r="E8" s="13">
        <v>488</v>
      </c>
      <c r="F8" s="13">
        <v>50</v>
      </c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47</v>
      </c>
      <c r="B9" s="13">
        <f t="shared" si="0"/>
        <v>4642</v>
      </c>
      <c r="C9" s="13">
        <v>4104</v>
      </c>
      <c r="D9" s="13"/>
      <c r="E9" s="13">
        <v>488</v>
      </c>
      <c r="F9" s="13">
        <v>50</v>
      </c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5" t="s">
        <v>47</v>
      </c>
      <c r="B11" s="13"/>
      <c r="C11" s="13"/>
      <c r="D11" s="13"/>
      <c r="E11" s="13"/>
      <c r="F11" s="13"/>
      <c r="G11" s="13"/>
      <c r="H11" s="14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47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>
        <f t="shared" ref="B14:F14" si="3">B9+B11+B13</f>
        <v>4642</v>
      </c>
      <c r="C14" s="13">
        <f t="shared" si="3"/>
        <v>4104</v>
      </c>
      <c r="D14" s="13"/>
      <c r="E14" s="13">
        <f t="shared" si="3"/>
        <v>488</v>
      </c>
      <c r="F14" s="13">
        <f t="shared" si="3"/>
        <v>50</v>
      </c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f>SUM(C15:G15)</f>
        <v>2647</v>
      </c>
      <c r="C15" s="13">
        <v>2647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48</v>
      </c>
      <c r="B16" s="13">
        <f>SUM(C16:G16)</f>
        <v>2647</v>
      </c>
      <c r="C16" s="13">
        <v>2647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48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/>
      <c r="C19" s="13"/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6"/>
      <c r="C20" s="16"/>
      <c r="D20" s="17"/>
      <c r="E20" s="17"/>
      <c r="F20" s="13"/>
      <c r="G20" s="13"/>
      <c r="I20" s="31"/>
      <c r="J20" s="3"/>
      <c r="K20" s="32"/>
      <c r="L20" s="33"/>
    </row>
    <row r="21" s="1" customFormat="1" ht="62" customHeight="1" spans="1:12">
      <c r="A21" s="19" t="s">
        <v>31</v>
      </c>
      <c r="B21" s="13">
        <f>SUM(C21:G21)</f>
        <v>148.397159</v>
      </c>
      <c r="C21" s="17">
        <v>148.397159</v>
      </c>
      <c r="D21" s="17"/>
      <c r="E21" s="17"/>
      <c r="F21" s="13"/>
      <c r="G21" s="13"/>
      <c r="H21" s="14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20">
        <v>0.0204</v>
      </c>
      <c r="C22" s="20">
        <v>0.022</v>
      </c>
      <c r="D22" s="17"/>
      <c r="E22" s="17"/>
      <c r="F22" s="13"/>
      <c r="G22" s="13"/>
      <c r="H22" s="21" t="s">
        <v>50</v>
      </c>
      <c r="I22" s="31"/>
      <c r="J22" s="3"/>
      <c r="K22" s="32"/>
      <c r="L22" s="34"/>
    </row>
    <row r="23" s="2" customFormat="1" ht="49" customHeight="1" spans="1:14">
      <c r="A23" s="12" t="s">
        <v>35</v>
      </c>
      <c r="B23" s="17"/>
      <c r="C23" s="22"/>
      <c r="D23" s="15"/>
      <c r="E23" s="15"/>
      <c r="F23" s="15"/>
      <c r="G23" s="15"/>
      <c r="H23" s="14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24"/>
      <c r="C24" s="22"/>
      <c r="D24" s="22"/>
      <c r="E24" s="22"/>
      <c r="F24" s="22"/>
      <c r="G24" s="22"/>
      <c r="H24" s="25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76</v>
      </c>
      <c r="B25" s="19" t="s">
        <v>38</v>
      </c>
      <c r="C25" s="19">
        <v>15676143369</v>
      </c>
      <c r="D25" s="19" t="s">
        <v>39</v>
      </c>
      <c r="E25" s="19" t="s">
        <v>77</v>
      </c>
      <c r="F25" s="19" t="s">
        <v>41</v>
      </c>
      <c r="G25" s="19">
        <v>13768702233</v>
      </c>
      <c r="H25" s="19" t="s">
        <v>42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43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" customHeight="1" spans="1:12">
      <c r="A27" s="27" t="s">
        <v>44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workbookViewId="0">
      <selection activeCell="E10" sqref="E10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39" t="s">
        <v>78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79</v>
      </c>
      <c r="B3" s="6"/>
      <c r="C3" s="7" t="s">
        <v>58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v>9150</v>
      </c>
      <c r="C6" s="13">
        <v>9002</v>
      </c>
      <c r="D6" s="13"/>
      <c r="E6" s="13">
        <v>148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v>5207</v>
      </c>
      <c r="C7" s="13">
        <v>5059</v>
      </c>
      <c r="D7" s="18"/>
      <c r="E7" s="13">
        <v>148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5207</v>
      </c>
      <c r="C8" s="13">
        <v>5059</v>
      </c>
      <c r="D8" s="18"/>
      <c r="E8" s="13">
        <v>148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47</v>
      </c>
      <c r="B9" s="13"/>
      <c r="C9" s="13"/>
      <c r="D9" s="18"/>
      <c r="E9" s="13"/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8"/>
      <c r="E10" s="13"/>
      <c r="F10" s="13"/>
      <c r="G10" s="13"/>
      <c r="H10" s="14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5" t="s">
        <v>47</v>
      </c>
      <c r="B11" s="13"/>
      <c r="C11" s="13"/>
      <c r="D11" s="18"/>
      <c r="E11" s="13"/>
      <c r="F11" s="13"/>
      <c r="G11" s="13"/>
      <c r="H11" s="14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5" t="s">
        <v>20</v>
      </c>
      <c r="B12" s="13"/>
      <c r="C12" s="13"/>
      <c r="D12" s="18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47</v>
      </c>
      <c r="B13" s="13"/>
      <c r="C13" s="13"/>
      <c r="D13" s="18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>
        <v>5207</v>
      </c>
      <c r="C14" s="13">
        <v>5059</v>
      </c>
      <c r="D14" s="18"/>
      <c r="E14" s="13">
        <v>148</v>
      </c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3943</v>
      </c>
      <c r="C15" s="13">
        <v>3943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48</v>
      </c>
      <c r="B16" s="13">
        <v>3943</v>
      </c>
      <c r="C16" s="13">
        <v>3943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48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/>
      <c r="C19" s="13"/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6"/>
      <c r="C20" s="16"/>
      <c r="D20" s="17"/>
      <c r="E20" s="17"/>
      <c r="F20" s="13"/>
      <c r="G20" s="13"/>
      <c r="I20" s="31"/>
      <c r="J20" s="3"/>
      <c r="K20" s="32"/>
      <c r="L20" s="33"/>
    </row>
    <row r="21" s="1" customFormat="1" ht="62" customHeight="1" spans="1:12">
      <c r="A21" s="19" t="s">
        <v>31</v>
      </c>
      <c r="B21" s="17">
        <v>2211.06</v>
      </c>
      <c r="C21" s="17">
        <v>2211.06</v>
      </c>
      <c r="D21" s="17"/>
      <c r="E21" s="17">
        <v>0</v>
      </c>
      <c r="F21" s="13"/>
      <c r="G21" s="13"/>
      <c r="H21" s="14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20">
        <v>0.2416</v>
      </c>
      <c r="C22" s="20">
        <v>0.2456</v>
      </c>
      <c r="D22" s="17"/>
      <c r="E22" s="20">
        <v>0</v>
      </c>
      <c r="F22" s="13"/>
      <c r="G22" s="13"/>
      <c r="H22" s="21" t="s">
        <v>50</v>
      </c>
      <c r="I22" s="31"/>
      <c r="J22" s="3"/>
      <c r="K22" s="32"/>
      <c r="L22" s="34"/>
    </row>
    <row r="23" s="2" customFormat="1" ht="49" customHeight="1" spans="1:14">
      <c r="A23" s="12" t="s">
        <v>35</v>
      </c>
      <c r="B23" s="17"/>
      <c r="C23" s="22"/>
      <c r="D23" s="15"/>
      <c r="E23" s="15"/>
      <c r="F23" s="15"/>
      <c r="G23" s="15"/>
      <c r="H23" s="14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24">
        <v>199.94</v>
      </c>
      <c r="C24" s="36">
        <v>196.25</v>
      </c>
      <c r="D24" s="36"/>
      <c r="E24" s="36">
        <v>3.69</v>
      </c>
      <c r="F24" s="22"/>
      <c r="G24" s="22"/>
      <c r="H24" s="25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80</v>
      </c>
      <c r="B25" s="19" t="s">
        <v>38</v>
      </c>
      <c r="C25" s="19">
        <v>13788545841</v>
      </c>
      <c r="D25" s="19" t="s">
        <v>39</v>
      </c>
      <c r="E25" s="19" t="s">
        <v>81</v>
      </c>
      <c r="F25" s="19" t="s">
        <v>41</v>
      </c>
      <c r="G25" s="19">
        <v>17736681629</v>
      </c>
      <c r="H25" s="19" t="s">
        <v>42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43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" customHeight="1" spans="1:12">
      <c r="A27" s="27" t="s">
        <v>44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桂林市汇总表</vt:lpstr>
      <vt:lpstr>临桂区</vt:lpstr>
      <vt:lpstr>兴安县</vt:lpstr>
      <vt:lpstr>荔浦市</vt:lpstr>
      <vt:lpstr>平乐县</vt:lpstr>
      <vt:lpstr>全州县</vt:lpstr>
      <vt:lpstr>恭城县</vt:lpstr>
      <vt:lpstr>资源县</vt:lpstr>
      <vt:lpstr>灌阳县</vt:lpstr>
      <vt:lpstr>雁山区</vt:lpstr>
      <vt:lpstr>龙胜县</vt:lpstr>
      <vt:lpstr>阳朔县</vt:lpstr>
      <vt:lpstr>灵川县</vt:lpstr>
      <vt:lpstr>永福县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Administrator</cp:lastModifiedBy>
  <dcterms:created xsi:type="dcterms:W3CDTF">2021-01-29T03:25:00Z</dcterms:created>
  <dcterms:modified xsi:type="dcterms:W3CDTF">2022-05-18T07:53:51Z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CCC73F2B146D433093B17FB3B7F2BC81</vt:lpwstr>
  </property>
</Properties>
</file>