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桂林市汇总表" sheetId="4" r:id="rId1"/>
    <sheet name="临桂区" sheetId="5" r:id="rId2"/>
    <sheet name="灵川县" sheetId="6" r:id="rId3"/>
    <sheet name="平乐县" sheetId="7" r:id="rId4"/>
    <sheet name="荔浦市" sheetId="8" r:id="rId5"/>
    <sheet name="恭城县" sheetId="9" r:id="rId6"/>
    <sheet name="兴安县" sheetId="10" r:id="rId7"/>
    <sheet name="龙胜县" sheetId="11" r:id="rId8"/>
    <sheet name="阳朔县" sheetId="12" r:id="rId9"/>
    <sheet name="资源县" sheetId="13" r:id="rId10"/>
    <sheet name="永福县" sheetId="14" r:id="rId11"/>
    <sheet name="灌阳县" sheetId="15" r:id="rId12"/>
    <sheet name="雁山区" sheetId="16" r:id="rId13"/>
    <sheet name="全州县" sheetId="17" r:id="rId14"/>
  </sheets>
  <definedNames>
    <definedName name="_xlnm.Print_Area" localSheetId="0">桂林市汇总表!$A$1:$H$25</definedName>
    <definedName name="_xlnm.Print_Titles" localSheetId="0">桂林市汇总表!$4:$5</definedName>
  </definedNames>
  <calcPr calcId="144525" concurrentCalc="0"/>
</workbook>
</file>

<file path=xl/sharedStrings.xml><?xml version="1.0" encoding="utf-8"?>
<sst xmlns="http://schemas.openxmlformats.org/spreadsheetml/2006/main" count="719" uniqueCount="65">
  <si>
    <t>附件</t>
  </si>
  <si>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年财政衔接推进乡村振兴补助资金安排、拨付及支出情况表</t>
    </r>
  </si>
  <si>
    <t>填报单位：桂林市乡村振兴局（代）</t>
  </si>
  <si>
    <t xml:space="preserve">  填报日期：2021年7月2日</t>
  </si>
  <si>
    <t>单位：万元</t>
  </si>
  <si>
    <t>合计</t>
  </si>
  <si>
    <t>其中：</t>
  </si>
  <si>
    <t>填表说明</t>
  </si>
  <si>
    <t>发展资金和三西资金</t>
  </si>
  <si>
    <t>以工代赈资金</t>
  </si>
  <si>
    <t>少数民族发展资金</t>
  </si>
  <si>
    <t>国有贫困林场资金</t>
  </si>
  <si>
    <t>国有贫困农场资金</t>
  </si>
  <si>
    <t>一、安排及拨付</t>
  </si>
  <si>
    <t>此项为（一）、（二）、（三）、（四）的合计数</t>
  </si>
  <si>
    <t>（一） 中央资金预算安排数</t>
  </si>
  <si>
    <t>参照国扶系统数填写</t>
  </si>
  <si>
    <t xml:space="preserve">     1. 中央第一批预算安排数</t>
  </si>
  <si>
    <t xml:space="preserve">        截止到本月底拨付到县</t>
  </si>
  <si>
    <t xml:space="preserve">      2.中央第二批预算安排数</t>
  </si>
  <si>
    <t xml:space="preserve">      3.中央第三批预算安排数</t>
  </si>
  <si>
    <t xml:space="preserve">     4.已下达资金中，项目审批权限下放到县资金数</t>
  </si>
  <si>
    <t>中央资金的项目审批权限均下放到县。由县级填写，市级审核汇总。</t>
  </si>
  <si>
    <t>（二）省本级本年度预算安排数</t>
  </si>
  <si>
    <t xml:space="preserve">      截止到本月底拨付到县</t>
  </si>
  <si>
    <t>（三）市本级本年度预算安排数</t>
  </si>
  <si>
    <t>此项由市级根据预算草案、本级政府批复、人大批复等文件依据如实填写。</t>
  </si>
  <si>
    <t xml:space="preserve">已实际下达到县的资金数。由县级填写，市级审核汇总。
</t>
  </si>
  <si>
    <t>（四）县本级本年度预算安排数</t>
  </si>
  <si>
    <t>此项由县级根据预算草案、本级政府批复、人大批复等文件依据如实填写，并录入国扶系统。</t>
  </si>
  <si>
    <t>二、当年资金支出情况</t>
  </si>
  <si>
    <t>(1)本年度资金支出数</t>
  </si>
  <si>
    <t>此项填写的是国库支出数，由县级填写，市级审核汇总。请各县务必与财政部门沟通，核准后填报。</t>
  </si>
  <si>
    <t>(2)本年度资金支出率</t>
  </si>
  <si>
    <t>本年度资金支出率=本年度资金支出进度/（中央资金截至本月底拨付到县+自治区资金截至本月底拨付到县+市级资金截至本月底拨付到县+县本级年度预算安排数）</t>
  </si>
  <si>
    <t>三、历年资金支出情况</t>
  </si>
  <si>
    <t>上年度及以前年度结转结余资金支出数</t>
  </si>
  <si>
    <t xml:space="preserve">注：1.如项目审批权限下放到市一级，不计入上表，请另备注说明。
2.当月下达到县的资金在次月计算其投入和支出。
3.请各市县乡村振兴（扶贫）部门与财政部门沟通核准数据后填报。
4.各市按时将市本级和所辖各县电子表和盖章件发送至zjc@fpb.gxzf.gov.cn。
</t>
  </si>
  <si>
    <t xml:space="preserve">   </t>
  </si>
  <si>
    <t>填报单位：临桂区乡村振兴局</t>
  </si>
  <si>
    <t xml:space="preserve">  填报日期：2021年6月27 日</t>
  </si>
  <si>
    <t>本年度资金支出率=本年度资金支出进度/（中央资金截止本月底拨付到县+自治区资金截止本月底拨付到县+市级资金截止本月底拨付到县+县本级年度预算安排数）</t>
  </si>
  <si>
    <t>填报单位：灵川县扶贫开发办公室</t>
  </si>
  <si>
    <t xml:space="preserve">  填报日期：2021年6月30日</t>
  </si>
  <si>
    <t>填报单位：平乐县扶贫开发办公室</t>
  </si>
  <si>
    <t xml:space="preserve">  填报日期：2021年 6月 30日</t>
  </si>
  <si>
    <t>填报单位：荔浦市扶贫开发办公室</t>
  </si>
  <si>
    <t>备注：2020年结余资金为55.4914万元，其中财政局收回剩余县配套资金5.872077万元。</t>
  </si>
  <si>
    <t>填报单位：恭城瑶族自治县乡村振兴局</t>
  </si>
  <si>
    <t xml:space="preserve">  填报日期：2021年7月1日</t>
  </si>
  <si>
    <t xml:space="preserve"> </t>
  </si>
  <si>
    <t>44.97%%</t>
  </si>
  <si>
    <t>填报单位：兴安县</t>
  </si>
  <si>
    <t xml:space="preserve">  填报日期：2021年 6月30日</t>
  </si>
  <si>
    <t>填报单位：龙胜各族自治县扶贫开发办公室</t>
  </si>
  <si>
    <t>填报日期：2021年6月30日                单位：万元</t>
  </si>
  <si>
    <t>填报单位：阳朔县乡村振兴局（代）</t>
  </si>
  <si>
    <t>剩余8.95万元为未支出的项目质保金。</t>
  </si>
  <si>
    <t>填报单位：资源县乡村振兴局</t>
  </si>
  <si>
    <t>填报单位：永福县乡村振兴局（代）</t>
  </si>
  <si>
    <r>
      <rPr>
        <b/>
        <sz val="24"/>
        <color theme="1"/>
        <rFont val="宋体"/>
        <charset val="134"/>
      </rPr>
      <t>灌阳县</t>
    </r>
    <r>
      <rPr>
        <b/>
        <sz val="24"/>
        <color theme="1"/>
        <rFont val="Times New Roman"/>
        <charset val="134"/>
      </rPr>
      <t>2021</t>
    </r>
    <r>
      <rPr>
        <b/>
        <sz val="24"/>
        <color theme="1"/>
        <rFont val="宋体"/>
        <charset val="134"/>
      </rPr>
      <t>年6月份财政衔接推进乡村振兴补助资金安排、拨付及支出情况表</t>
    </r>
  </si>
  <si>
    <t>填报单位：灌阳县乡村振兴局（代）</t>
  </si>
  <si>
    <t>填报单位：桂林市雁山区扶贫开发办公室</t>
  </si>
  <si>
    <t>填报单位：全州县乡村振兴局（代）</t>
  </si>
  <si>
    <t xml:space="preserve">  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</si>
</sst>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_ "/>
    <numFmt numFmtId="179" formatCode="0.0000_ "/>
    <numFmt numFmtId="180" formatCode="0.000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b/>
      <sz val="24"/>
      <color theme="1"/>
      <name val="Times New Roman"/>
      <charset val="134"/>
    </font>
    <font>
      <sz val="16"/>
      <color theme="1"/>
      <name val="楷体"/>
      <charset val="134"/>
    </font>
    <font>
      <sz val="12"/>
      <color theme="1"/>
      <name val="楷体"/>
      <charset val="134"/>
    </font>
    <font>
      <b/>
      <sz val="18"/>
      <color theme="1"/>
      <name val="楷体"/>
      <charset val="134"/>
    </font>
    <font>
      <b/>
      <sz val="12"/>
      <color theme="1"/>
      <name val="楷体"/>
      <charset val="134"/>
    </font>
    <font>
      <b/>
      <sz val="18"/>
      <color indexed="8"/>
      <name val="楷体"/>
      <charset val="134"/>
    </font>
    <font>
      <sz val="18"/>
      <color theme="1"/>
      <name val="楷体"/>
      <charset val="134"/>
    </font>
    <font>
      <sz val="12"/>
      <name val="楷体"/>
      <charset val="134"/>
    </font>
    <font>
      <sz val="14"/>
      <color theme="1"/>
      <name val="楷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2"/>
      <color rgb="FFFF0000"/>
      <name val="楷体"/>
      <charset val="134"/>
    </font>
    <font>
      <sz val="18"/>
      <color rgb="FF000000"/>
      <name val="楷体"/>
      <charset val="134"/>
    </font>
    <font>
      <sz val="12"/>
      <name val="宋体"/>
      <charset val="134"/>
    </font>
    <font>
      <sz val="18"/>
      <name val="楷体"/>
      <charset val="134"/>
    </font>
    <font>
      <sz val="14"/>
      <color indexed="8"/>
      <name val="楷体"/>
      <charset val="134"/>
    </font>
    <font>
      <sz val="14"/>
      <name val="楷体"/>
      <charset val="134"/>
    </font>
    <font>
      <b/>
      <sz val="16"/>
      <color indexed="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9" fillId="0" borderId="2" xfId="0" applyNumberFormat="1" applyFont="1" applyFill="1" applyBorder="1" applyAlignment="1">
      <alignment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vertical="center" wrapText="1"/>
    </xf>
    <xf numFmtId="0" fontId="9" fillId="0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horizontal="justify" vertical="center" wrapText="1"/>
    </xf>
    <xf numFmtId="0" fontId="1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wrapText="1"/>
    </xf>
    <xf numFmtId="0" fontId="0" fillId="0" borderId="0" xfId="0" applyNumberFormat="1" applyFill="1" applyAlignment="1">
      <alignment horizontal="center" vertical="center"/>
    </xf>
    <xf numFmtId="177" fontId="0" fillId="0" borderId="0" xfId="0" applyNumberFormat="1" applyFill="1">
      <alignment vertical="center"/>
    </xf>
    <xf numFmtId="177" fontId="1" fillId="0" borderId="0" xfId="0" applyNumberFormat="1" applyFont="1" applyFill="1" applyAlignment="1">
      <alignment horizontal="center" vertical="center"/>
    </xf>
    <xf numFmtId="9" fontId="1" fillId="0" borderId="0" xfId="3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" fillId="0" borderId="2" xfId="0" applyFont="1" applyFill="1" applyBorder="1">
      <alignment vertical="center"/>
    </xf>
    <xf numFmtId="0" fontId="9" fillId="0" borderId="5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1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176" fontId="20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7" fontId="20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vertical="center" wrapText="1"/>
    </xf>
    <xf numFmtId="180" fontId="11" fillId="0" borderId="2" xfId="0" applyNumberFormat="1" applyFont="1" applyFill="1" applyBorder="1" applyAlignment="1">
      <alignment horizontal="center" vertical="center" wrapText="1"/>
    </xf>
    <xf numFmtId="179" fontId="20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26"/>
  <sheetViews>
    <sheetView tabSelected="1" view="pageBreakPreview" zoomScale="60" zoomScaleNormal="77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ht="18.75" spans="1:1">
      <c r="A1" s="4" t="s">
        <v>0</v>
      </c>
    </row>
    <row r="2" ht="5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3" customHeight="1" spans="1:8">
      <c r="A3" s="6" t="s">
        <v>2</v>
      </c>
      <c r="B3" s="6"/>
      <c r="C3" s="7" t="s">
        <v>3</v>
      </c>
      <c r="D3" s="7"/>
      <c r="E3" s="7"/>
      <c r="F3" s="8"/>
      <c r="G3" s="8"/>
      <c r="H3" s="34" t="s">
        <v>4</v>
      </c>
    </row>
    <row r="4" ht="29" customHeight="1" spans="1:8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</row>
    <row r="5" ht="51" customHeight="1" spans="1:8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</row>
    <row r="6" ht="51" customHeight="1" spans="1:8">
      <c r="A6" s="12" t="s">
        <v>13</v>
      </c>
      <c r="B6" s="53">
        <f>SUM(C6+D6+E6+F6)</f>
        <v>107872.39</v>
      </c>
      <c r="C6" s="54">
        <v>99671.39</v>
      </c>
      <c r="D6" s="53">
        <v>500</v>
      </c>
      <c r="E6" s="55">
        <v>7161</v>
      </c>
      <c r="F6" s="56">
        <v>540</v>
      </c>
      <c r="G6" s="57"/>
      <c r="H6" s="15" t="s">
        <v>14</v>
      </c>
    </row>
    <row r="7" ht="51" customHeight="1" spans="1:8">
      <c r="A7" s="16" t="s">
        <v>15</v>
      </c>
      <c r="B7" s="58">
        <f t="shared" ref="B7:B24" si="0">SUM(C7+D7+E7+F7)</f>
        <v>59138</v>
      </c>
      <c r="C7" s="55">
        <v>50937</v>
      </c>
      <c r="D7" s="58">
        <v>500</v>
      </c>
      <c r="E7" s="55">
        <v>7161</v>
      </c>
      <c r="F7" s="56">
        <v>540</v>
      </c>
      <c r="G7" s="57"/>
      <c r="H7" s="15" t="s">
        <v>16</v>
      </c>
    </row>
    <row r="8" ht="51" customHeight="1" spans="1:8">
      <c r="A8" s="16" t="s">
        <v>17</v>
      </c>
      <c r="B8" s="58">
        <f t="shared" si="0"/>
        <v>41525</v>
      </c>
      <c r="C8" s="55">
        <v>38382</v>
      </c>
      <c r="D8" s="58"/>
      <c r="E8" s="55">
        <v>2923</v>
      </c>
      <c r="F8" s="56">
        <v>220</v>
      </c>
      <c r="G8" s="57"/>
      <c r="H8" s="15" t="s">
        <v>16</v>
      </c>
    </row>
    <row r="9" ht="51" customHeight="1" spans="1:8">
      <c r="A9" s="16" t="s">
        <v>18</v>
      </c>
      <c r="B9" s="58">
        <f t="shared" si="0"/>
        <v>41525</v>
      </c>
      <c r="C9" s="55">
        <v>38382</v>
      </c>
      <c r="D9" s="58"/>
      <c r="E9" s="55">
        <v>2923</v>
      </c>
      <c r="F9" s="56">
        <v>220</v>
      </c>
      <c r="G9" s="57"/>
      <c r="H9" s="15" t="s">
        <v>16</v>
      </c>
    </row>
    <row r="10" ht="51" customHeight="1" spans="1:14">
      <c r="A10" s="16" t="s">
        <v>19</v>
      </c>
      <c r="B10" s="58">
        <f t="shared" si="0"/>
        <v>17613</v>
      </c>
      <c r="C10" s="55">
        <v>12555</v>
      </c>
      <c r="D10" s="58">
        <v>500</v>
      </c>
      <c r="E10" s="55">
        <v>4238</v>
      </c>
      <c r="F10" s="56">
        <v>320</v>
      </c>
      <c r="G10" s="57"/>
      <c r="H10" s="15" t="s">
        <v>16</v>
      </c>
      <c r="I10" s="28"/>
      <c r="J10" s="28"/>
      <c r="K10" s="28"/>
      <c r="L10" s="28"/>
      <c r="M10" s="29"/>
      <c r="N10" s="29"/>
    </row>
    <row r="11" ht="51" customHeight="1" spans="1:14">
      <c r="A11" s="16" t="s">
        <v>18</v>
      </c>
      <c r="B11" s="58">
        <f t="shared" si="0"/>
        <v>17613</v>
      </c>
      <c r="C11" s="55">
        <v>12555</v>
      </c>
      <c r="D11" s="58">
        <v>500</v>
      </c>
      <c r="E11" s="55">
        <v>4238</v>
      </c>
      <c r="F11" s="56">
        <v>320</v>
      </c>
      <c r="G11" s="57"/>
      <c r="H11" s="15" t="s">
        <v>16</v>
      </c>
      <c r="I11" s="28"/>
      <c r="J11" s="28"/>
      <c r="K11" s="28"/>
      <c r="L11" s="28"/>
      <c r="M11" s="29"/>
      <c r="N11" s="29"/>
    </row>
    <row r="12" ht="51" customHeight="1" spans="1:8">
      <c r="A12" s="16" t="s">
        <v>20</v>
      </c>
      <c r="B12" s="58">
        <f t="shared" si="0"/>
        <v>0</v>
      </c>
      <c r="C12" s="55"/>
      <c r="D12" s="58"/>
      <c r="E12" s="54"/>
      <c r="F12" s="59"/>
      <c r="G12" s="57"/>
      <c r="H12" s="15" t="s">
        <v>16</v>
      </c>
    </row>
    <row r="13" ht="51" customHeight="1" spans="1:8">
      <c r="A13" s="16" t="s">
        <v>18</v>
      </c>
      <c r="B13" s="58">
        <f t="shared" si="0"/>
        <v>0</v>
      </c>
      <c r="C13" s="55"/>
      <c r="D13" s="58"/>
      <c r="E13" s="54"/>
      <c r="F13" s="59"/>
      <c r="G13" s="57"/>
      <c r="H13" s="15" t="s">
        <v>16</v>
      </c>
    </row>
    <row r="14" ht="73" customHeight="1" spans="1:8">
      <c r="A14" s="16" t="s">
        <v>21</v>
      </c>
      <c r="B14" s="58">
        <f t="shared" si="0"/>
        <v>59138</v>
      </c>
      <c r="C14" s="55">
        <v>50937</v>
      </c>
      <c r="D14" s="58">
        <v>500</v>
      </c>
      <c r="E14" s="55">
        <v>7161</v>
      </c>
      <c r="F14" s="56">
        <v>540</v>
      </c>
      <c r="G14" s="57"/>
      <c r="H14" s="15" t="s">
        <v>22</v>
      </c>
    </row>
    <row r="15" ht="51" customHeight="1" spans="1:8">
      <c r="A15" s="16" t="s">
        <v>23</v>
      </c>
      <c r="B15" s="58">
        <f t="shared" si="0"/>
        <v>41135</v>
      </c>
      <c r="C15" s="55">
        <v>41135</v>
      </c>
      <c r="D15" s="58"/>
      <c r="E15" s="54"/>
      <c r="F15" s="59"/>
      <c r="G15" s="57"/>
      <c r="H15" s="15" t="s">
        <v>16</v>
      </c>
    </row>
    <row r="16" ht="51" customHeight="1" spans="1:8">
      <c r="A16" s="16" t="s">
        <v>24</v>
      </c>
      <c r="B16" s="58">
        <f t="shared" si="0"/>
        <v>0</v>
      </c>
      <c r="C16" s="55"/>
      <c r="D16" s="58"/>
      <c r="E16" s="54"/>
      <c r="F16" s="59"/>
      <c r="G16" s="57"/>
      <c r="H16" s="15" t="s">
        <v>16</v>
      </c>
    </row>
    <row r="17" ht="51" customHeight="1" spans="1:8">
      <c r="A17" s="16" t="s">
        <v>25</v>
      </c>
      <c r="B17" s="58">
        <f t="shared" si="0"/>
        <v>0</v>
      </c>
      <c r="C17" s="55"/>
      <c r="D17" s="58"/>
      <c r="E17" s="54"/>
      <c r="F17" s="59"/>
      <c r="G17" s="57"/>
      <c r="H17" s="15" t="s">
        <v>26</v>
      </c>
    </row>
    <row r="18" ht="51" customHeight="1" spans="1:8">
      <c r="A18" s="16" t="s">
        <v>24</v>
      </c>
      <c r="B18" s="58">
        <f t="shared" si="0"/>
        <v>0</v>
      </c>
      <c r="C18" s="55"/>
      <c r="D18" s="58"/>
      <c r="E18" s="54"/>
      <c r="F18" s="59"/>
      <c r="G18" s="57"/>
      <c r="H18" s="15" t="s">
        <v>27</v>
      </c>
    </row>
    <row r="19" ht="51" customHeight="1" spans="1:8">
      <c r="A19" s="16" t="s">
        <v>28</v>
      </c>
      <c r="B19" s="53">
        <f t="shared" si="0"/>
        <v>7599.39</v>
      </c>
      <c r="C19" s="54">
        <v>7599.39</v>
      </c>
      <c r="D19" s="53"/>
      <c r="E19" s="54"/>
      <c r="F19" s="59"/>
      <c r="G19" s="57"/>
      <c r="H19" s="15" t="s">
        <v>29</v>
      </c>
    </row>
    <row r="20" ht="55" customHeight="1" spans="1:12">
      <c r="A20" s="12" t="s">
        <v>30</v>
      </c>
      <c r="B20" s="53"/>
      <c r="C20" s="60"/>
      <c r="D20" s="46"/>
      <c r="E20" s="46"/>
      <c r="F20" s="53"/>
      <c r="G20" s="57"/>
      <c r="I20" s="30"/>
      <c r="K20" s="31"/>
      <c r="L20" s="32"/>
    </row>
    <row r="21" ht="62" customHeight="1" spans="1:12">
      <c r="A21" s="61" t="s">
        <v>31</v>
      </c>
      <c r="B21" s="62">
        <f t="shared" si="0"/>
        <v>47121.0795</v>
      </c>
      <c r="C21" s="63">
        <v>46049.3395</v>
      </c>
      <c r="D21" s="46"/>
      <c r="E21" s="46">
        <v>983.49</v>
      </c>
      <c r="F21" s="53">
        <v>88.25</v>
      </c>
      <c r="G21" s="57"/>
      <c r="H21" s="15" t="s">
        <v>32</v>
      </c>
      <c r="I21" s="30"/>
      <c r="K21" s="31"/>
      <c r="L21" s="32"/>
    </row>
    <row r="22" ht="93" customHeight="1" spans="1:12">
      <c r="A22" s="61" t="s">
        <v>33</v>
      </c>
      <c r="B22" s="45">
        <v>0.4368</v>
      </c>
      <c r="C22" s="45">
        <v>0.462</v>
      </c>
      <c r="D22" s="46"/>
      <c r="E22" s="45">
        <v>0.1373</v>
      </c>
      <c r="F22" s="45">
        <v>0.1634</v>
      </c>
      <c r="G22" s="57"/>
      <c r="H22" s="21" t="s">
        <v>34</v>
      </c>
      <c r="I22" s="30"/>
      <c r="K22" s="31"/>
      <c r="L22" s="33"/>
    </row>
    <row r="23" s="2" customFormat="1" ht="49" customHeight="1" spans="1:14">
      <c r="A23" s="64" t="s">
        <v>35</v>
      </c>
      <c r="B23" s="53"/>
      <c r="C23" s="49"/>
      <c r="D23" s="46"/>
      <c r="E23" s="46"/>
      <c r="F23" s="46"/>
      <c r="G23" s="42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65" t="s">
        <v>36</v>
      </c>
      <c r="B24" s="66">
        <f t="shared" si="0"/>
        <v>1782.188</v>
      </c>
      <c r="C24" s="63">
        <v>1751.948</v>
      </c>
      <c r="D24" s="54"/>
      <c r="E24" s="67">
        <v>30.24</v>
      </c>
      <c r="F24" s="49"/>
      <c r="G24" s="68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69" t="s">
        <v>37</v>
      </c>
      <c r="B25" s="69"/>
      <c r="C25" s="69"/>
      <c r="D25" s="69"/>
      <c r="E25" s="69"/>
      <c r="F25" s="69"/>
      <c r="G25" s="69"/>
      <c r="H25" s="69"/>
      <c r="I25" s="3"/>
      <c r="J25" s="3"/>
      <c r="K25" s="3"/>
      <c r="L25" s="3"/>
      <c r="M25" s="1"/>
      <c r="N25" s="1"/>
    </row>
    <row r="26" ht="14" customHeight="1" spans="1:7">
      <c r="A26" s="26" t="s">
        <v>38</v>
      </c>
      <c r="B26" s="26"/>
      <c r="C26" s="26"/>
      <c r="D26" s="26"/>
      <c r="E26" s="26"/>
      <c r="F26" s="26"/>
      <c r="G26" s="27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00694444444445" right="0.432638888888889" top="0.235416666666667" bottom="0.118055555555556" header="0.297916666666667" footer="0.15625"/>
  <pageSetup paperSize="9" scale="54" orientation="portrait" verticalDpi="300"/>
  <headerFooter differentOddEven="1">
    <oddFooter>&amp;R&amp;14— &amp;P —</oddFooter>
    <evenFooter>&amp;L&amp;14— &amp;P —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3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58</v>
      </c>
      <c r="B3" s="6"/>
      <c r="C3" s="7" t="s">
        <v>43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f t="shared" ref="B6:B11" si="0">SUM(C6:G6)</f>
        <v>12552</v>
      </c>
      <c r="C6" s="14">
        <f t="shared" ref="C6:F6" si="1">C7+C15+C17+C19</f>
        <v>10500</v>
      </c>
      <c r="D6" s="14">
        <f t="shared" si="1"/>
        <v>500</v>
      </c>
      <c r="E6" s="14">
        <f t="shared" si="1"/>
        <v>1502</v>
      </c>
      <c r="F6" s="14">
        <f t="shared" si="1"/>
        <v>50</v>
      </c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f t="shared" ref="B7:F7" si="2">B8+B10+B12</f>
        <v>7365</v>
      </c>
      <c r="C7" s="14">
        <f t="shared" si="2"/>
        <v>5313</v>
      </c>
      <c r="D7" s="14">
        <f t="shared" si="2"/>
        <v>500</v>
      </c>
      <c r="E7" s="14">
        <f t="shared" si="2"/>
        <v>1502</v>
      </c>
      <c r="F7" s="14">
        <f t="shared" si="2"/>
        <v>50</v>
      </c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f t="shared" si="0"/>
        <v>4642</v>
      </c>
      <c r="C8" s="14">
        <v>4104</v>
      </c>
      <c r="D8" s="14"/>
      <c r="E8" s="14">
        <v>488</v>
      </c>
      <c r="F8" s="14">
        <v>50</v>
      </c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f t="shared" si="0"/>
        <v>4642</v>
      </c>
      <c r="C9" s="14">
        <v>4104</v>
      </c>
      <c r="D9" s="14"/>
      <c r="E9" s="14">
        <v>488</v>
      </c>
      <c r="F9" s="14">
        <v>50</v>
      </c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f t="shared" si="0"/>
        <v>2723</v>
      </c>
      <c r="C10" s="14">
        <v>1209</v>
      </c>
      <c r="D10" s="14">
        <v>500</v>
      </c>
      <c r="E10" s="14">
        <v>1014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f t="shared" si="0"/>
        <v>2723</v>
      </c>
      <c r="C11" s="14">
        <v>1209</v>
      </c>
      <c r="D11" s="14">
        <v>500</v>
      </c>
      <c r="E11" s="14">
        <v>1014</v>
      </c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4">
        <f t="shared" ref="B14:F14" si="3">B9+B11+B13</f>
        <v>7365</v>
      </c>
      <c r="C14" s="14">
        <f t="shared" si="3"/>
        <v>5313</v>
      </c>
      <c r="D14" s="14"/>
      <c r="E14" s="14">
        <f t="shared" si="3"/>
        <v>1502</v>
      </c>
      <c r="F14" s="14">
        <f t="shared" si="3"/>
        <v>50</v>
      </c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f>SUM(C15:G15)</f>
        <v>5187</v>
      </c>
      <c r="C15" s="14">
        <v>5187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f>SUM(C16:G16)</f>
        <v>5187</v>
      </c>
      <c r="C16" s="14">
        <v>5187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/>
      <c r="C19" s="14"/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7"/>
      <c r="C20" s="17"/>
      <c r="D20" s="18"/>
      <c r="E20" s="18"/>
      <c r="F20" s="14"/>
      <c r="G20" s="14"/>
      <c r="I20" s="30"/>
      <c r="J20" s="3"/>
      <c r="K20" s="31"/>
      <c r="L20" s="32"/>
    </row>
    <row r="21" s="1" customFormat="1" ht="62" customHeight="1" spans="1:12">
      <c r="A21" s="19" t="s">
        <v>31</v>
      </c>
      <c r="B21" s="14">
        <f>SUM(C21:G21)</f>
        <v>3904.4689</v>
      </c>
      <c r="C21" s="18">
        <v>3692.6089</v>
      </c>
      <c r="D21" s="18"/>
      <c r="E21" s="18">
        <v>197.01</v>
      </c>
      <c r="F21" s="14">
        <v>14.85</v>
      </c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f t="shared" ref="B22:F22" si="4">B21/B6</f>
        <v>0.311063487890376</v>
      </c>
      <c r="C22" s="20">
        <f t="shared" si="4"/>
        <v>0.351677038095238</v>
      </c>
      <c r="D22" s="20"/>
      <c r="E22" s="20">
        <f t="shared" si="4"/>
        <v>0.131165113182423</v>
      </c>
      <c r="F22" s="20">
        <f t="shared" si="4"/>
        <v>0.297</v>
      </c>
      <c r="G22" s="20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/>
      <c r="C23" s="22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14">
        <f>SUM(C24:G24)</f>
        <v>447.976</v>
      </c>
      <c r="C24" s="39">
        <v>422.966</v>
      </c>
      <c r="D24" s="22"/>
      <c r="E24" s="39">
        <v>25.01</v>
      </c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5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59</v>
      </c>
      <c r="B3" s="6"/>
      <c r="C3" s="7" t="s">
        <v>49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f t="shared" ref="B6:F6" si="0">B7+B15+B17+B19</f>
        <v>6355</v>
      </c>
      <c r="C6" s="14">
        <f t="shared" si="0"/>
        <v>6197</v>
      </c>
      <c r="D6" s="14"/>
      <c r="E6" s="14">
        <f t="shared" si="0"/>
        <v>78</v>
      </c>
      <c r="F6" s="14">
        <f t="shared" si="0"/>
        <v>80</v>
      </c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f t="shared" ref="B7:B16" si="1">C7+D7+E7+F7+G7</f>
        <v>3580</v>
      </c>
      <c r="C7" s="14">
        <f t="shared" ref="C7:F7" si="2">C8+C10+C12</f>
        <v>3422</v>
      </c>
      <c r="D7" s="14"/>
      <c r="E7" s="14">
        <f t="shared" si="2"/>
        <v>78</v>
      </c>
      <c r="F7" s="14">
        <f t="shared" si="2"/>
        <v>80</v>
      </c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f t="shared" si="1"/>
        <v>2625</v>
      </c>
      <c r="C8" s="14">
        <v>2547</v>
      </c>
      <c r="D8" s="14"/>
      <c r="E8" s="14">
        <v>78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f t="shared" si="1"/>
        <v>2625</v>
      </c>
      <c r="C9" s="14">
        <v>2547</v>
      </c>
      <c r="D9" s="14"/>
      <c r="E9" s="14">
        <v>78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f t="shared" si="1"/>
        <v>955</v>
      </c>
      <c r="C10" s="14">
        <v>875</v>
      </c>
      <c r="D10" s="14"/>
      <c r="E10" s="14"/>
      <c r="F10" s="14">
        <v>80</v>
      </c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f t="shared" si="1"/>
        <v>955</v>
      </c>
      <c r="C11" s="14">
        <v>875</v>
      </c>
      <c r="D11" s="14"/>
      <c r="E11" s="14"/>
      <c r="F11" s="14">
        <v>80</v>
      </c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>
        <f t="shared" si="1"/>
        <v>0</v>
      </c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>
        <f t="shared" si="1"/>
        <v>0</v>
      </c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4">
        <f t="shared" si="1"/>
        <v>3580</v>
      </c>
      <c r="C14" s="14">
        <v>3422</v>
      </c>
      <c r="D14" s="14"/>
      <c r="E14" s="14">
        <v>78</v>
      </c>
      <c r="F14" s="14">
        <v>80</v>
      </c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f t="shared" si="1"/>
        <v>2305</v>
      </c>
      <c r="C15" s="14">
        <v>2305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f t="shared" si="1"/>
        <v>2305</v>
      </c>
      <c r="C16" s="14">
        <v>2305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>
        <f t="shared" ref="B17:B19" si="3">SUM(C17:G17)</f>
        <v>0</v>
      </c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>
        <f t="shared" si="3"/>
        <v>0</v>
      </c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>
        <f t="shared" si="3"/>
        <v>470</v>
      </c>
      <c r="C19" s="14">
        <v>470</v>
      </c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7"/>
      <c r="C20" s="17"/>
      <c r="D20" s="18"/>
      <c r="E20" s="18"/>
      <c r="F20" s="14"/>
      <c r="G20" s="14"/>
      <c r="H20" s="35"/>
      <c r="I20" s="30"/>
      <c r="J20" s="3"/>
      <c r="K20" s="31"/>
      <c r="L20" s="32"/>
    </row>
    <row r="21" s="1" customFormat="1" ht="62" customHeight="1" spans="1:12">
      <c r="A21" s="19" t="s">
        <v>31</v>
      </c>
      <c r="B21" s="14">
        <f>SUM(C21:G21)</f>
        <v>3294.7863</v>
      </c>
      <c r="C21" s="18">
        <v>3264.7863</v>
      </c>
      <c r="D21" s="18"/>
      <c r="E21" s="18">
        <v>30</v>
      </c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f>B21/B6</f>
        <v>0.518455751376869</v>
      </c>
      <c r="C22" s="20">
        <f>C21/C6</f>
        <v>0.526833354849121</v>
      </c>
      <c r="D22" s="18"/>
      <c r="E22" s="20">
        <f>E21/E6</f>
        <v>0.384615384615385</v>
      </c>
      <c r="F22" s="14"/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/>
      <c r="C23" s="22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6"/>
      <c r="C24" s="22"/>
      <c r="D24" s="22"/>
      <c r="E24" s="22"/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37" t="s">
        <v>60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61</v>
      </c>
      <c r="B3" s="6"/>
      <c r="C3" s="7" t="s">
        <v>49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v>11080</v>
      </c>
      <c r="C6" s="14">
        <v>10732</v>
      </c>
      <c r="D6" s="14"/>
      <c r="E6" s="14">
        <v>348</v>
      </c>
      <c r="F6" s="14"/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v>6616</v>
      </c>
      <c r="C7" s="14">
        <v>6268</v>
      </c>
      <c r="D7" s="35"/>
      <c r="E7" s="14">
        <v>348</v>
      </c>
      <c r="F7" s="14"/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v>5207</v>
      </c>
      <c r="C8" s="14">
        <v>5059</v>
      </c>
      <c r="D8" s="35"/>
      <c r="E8" s="14">
        <v>148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v>5207</v>
      </c>
      <c r="C9" s="14">
        <v>5059</v>
      </c>
      <c r="D9" s="35"/>
      <c r="E9" s="14">
        <v>148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v>1409</v>
      </c>
      <c r="C10" s="14">
        <v>1209</v>
      </c>
      <c r="D10" s="35"/>
      <c r="E10" s="14">
        <v>200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v>1409</v>
      </c>
      <c r="C11" s="14">
        <v>1209</v>
      </c>
      <c r="D11" s="35"/>
      <c r="E11" s="14">
        <v>200</v>
      </c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35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35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4">
        <v>6616</v>
      </c>
      <c r="C14" s="14">
        <v>6268</v>
      </c>
      <c r="D14" s="35"/>
      <c r="E14" s="14">
        <v>348</v>
      </c>
      <c r="F14" s="14"/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v>4464</v>
      </c>
      <c r="C15" s="14">
        <v>4464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v>4464</v>
      </c>
      <c r="C16" s="14">
        <v>4464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/>
      <c r="C19" s="14"/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7"/>
      <c r="C20" s="17"/>
      <c r="D20" s="18"/>
      <c r="E20" s="18"/>
      <c r="F20" s="14"/>
      <c r="G20" s="14"/>
      <c r="I20" s="30"/>
      <c r="J20" s="3"/>
      <c r="K20" s="31"/>
      <c r="L20" s="32"/>
    </row>
    <row r="21" s="1" customFormat="1" ht="62" customHeight="1" spans="1:12">
      <c r="A21" s="19" t="s">
        <v>31</v>
      </c>
      <c r="B21" s="14">
        <v>5547.76</v>
      </c>
      <c r="C21" s="18">
        <v>5546.28</v>
      </c>
      <c r="D21" s="18"/>
      <c r="E21" s="18">
        <v>1.48</v>
      </c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v>0.5007</v>
      </c>
      <c r="C22" s="20">
        <v>0.5168</v>
      </c>
      <c r="D22" s="18"/>
      <c r="E22" s="20">
        <v>0.0043</v>
      </c>
      <c r="F22" s="14"/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/>
      <c r="C23" s="22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6">
        <v>594.69</v>
      </c>
      <c r="C24" s="38">
        <v>591</v>
      </c>
      <c r="D24" s="39"/>
      <c r="E24" s="39">
        <v>3.69</v>
      </c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62</v>
      </c>
      <c r="B3" s="6"/>
      <c r="C3" s="7" t="s">
        <v>43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f>B7+B15+B17+B19</f>
        <v>2569</v>
      </c>
      <c r="C6" s="14">
        <f>C7+C15+C17+C19</f>
        <v>2315</v>
      </c>
      <c r="D6" s="14"/>
      <c r="E6" s="14">
        <f>E7+E15+E17+E19</f>
        <v>254</v>
      </c>
      <c r="F6" s="14"/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f>C7+E7</f>
        <v>1592</v>
      </c>
      <c r="C7" s="14">
        <v>1338</v>
      </c>
      <c r="D7" s="14"/>
      <c r="E7" s="14">
        <v>254</v>
      </c>
      <c r="F7" s="14"/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v>688</v>
      </c>
      <c r="C8" s="14">
        <v>634</v>
      </c>
      <c r="D8" s="14"/>
      <c r="E8" s="14">
        <v>54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v>688</v>
      </c>
      <c r="C9" s="14">
        <v>634</v>
      </c>
      <c r="D9" s="14"/>
      <c r="E9" s="14">
        <v>54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v>704</v>
      </c>
      <c r="C10" s="14">
        <v>704</v>
      </c>
      <c r="D10" s="14"/>
      <c r="E10" s="14">
        <v>200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v>704</v>
      </c>
      <c r="C11" s="14">
        <v>704</v>
      </c>
      <c r="D11" s="14"/>
      <c r="E11" s="14">
        <v>200</v>
      </c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4"/>
      <c r="C14" s="14"/>
      <c r="D14" s="14"/>
      <c r="E14" s="14"/>
      <c r="F14" s="14"/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v>570</v>
      </c>
      <c r="C15" s="14">
        <v>570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v>570</v>
      </c>
      <c r="C16" s="14">
        <v>570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>
        <v>407</v>
      </c>
      <c r="C19" s="14">
        <v>407</v>
      </c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7"/>
      <c r="C20" s="17"/>
      <c r="D20" s="18"/>
      <c r="E20" s="18"/>
      <c r="F20" s="14"/>
      <c r="G20" s="14"/>
      <c r="H20" s="35"/>
      <c r="I20" s="30"/>
      <c r="J20" s="3"/>
      <c r="K20" s="31"/>
      <c r="L20" s="32"/>
    </row>
    <row r="21" s="1" customFormat="1" ht="62" customHeight="1" spans="1:12">
      <c r="A21" s="19" t="s">
        <v>31</v>
      </c>
      <c r="B21" s="14">
        <v>1289.7</v>
      </c>
      <c r="C21" s="14">
        <v>1289.7</v>
      </c>
      <c r="D21" s="18"/>
      <c r="E21" s="18">
        <v>0</v>
      </c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f>B21/B6</f>
        <v>0.502024133904243</v>
      </c>
      <c r="C22" s="20">
        <f>C21/C6</f>
        <v>0.557105831533477</v>
      </c>
      <c r="D22" s="20"/>
      <c r="E22" s="20">
        <f>E21/E6</f>
        <v>0</v>
      </c>
      <c r="F22" s="14"/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>
        <v>0</v>
      </c>
      <c r="C23" s="22">
        <v>0</v>
      </c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6">
        <v>0</v>
      </c>
      <c r="C24" s="22">
        <v>0</v>
      </c>
      <c r="D24" s="22"/>
      <c r="E24" s="22"/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63</v>
      </c>
      <c r="B3" s="6"/>
      <c r="C3" s="7" t="s">
        <v>3</v>
      </c>
      <c r="D3" s="7"/>
      <c r="E3" s="7"/>
      <c r="F3" s="8"/>
      <c r="G3" s="8"/>
      <c r="H3" s="9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3">
        <f>B7+B15+B17+B19</f>
        <v>13872</v>
      </c>
      <c r="C6" s="13">
        <f>C7+C15+C17+C19</f>
        <v>13519</v>
      </c>
      <c r="D6" s="13"/>
      <c r="E6" s="13">
        <f>E7+E15+E17+E19</f>
        <v>353</v>
      </c>
      <c r="F6" s="14"/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3">
        <f>B8+B10+B12</f>
        <v>7146</v>
      </c>
      <c r="C7" s="13">
        <f>C8+C10+C12</f>
        <v>6793</v>
      </c>
      <c r="D7" s="13"/>
      <c r="E7" s="13">
        <f>E8+E10+D12</f>
        <v>353</v>
      </c>
      <c r="F7" s="14"/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3">
        <f t="shared" ref="B8:B10" si="0">SUM(C8:E8)</f>
        <v>5740</v>
      </c>
      <c r="C8" s="13">
        <v>5587</v>
      </c>
      <c r="D8" s="13"/>
      <c r="E8" s="13">
        <v>153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3">
        <f t="shared" si="0"/>
        <v>5740</v>
      </c>
      <c r="C9" s="13">
        <v>5587</v>
      </c>
      <c r="D9" s="13"/>
      <c r="E9" s="13">
        <v>153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3">
        <f t="shared" si="0"/>
        <v>1406</v>
      </c>
      <c r="C10" s="13">
        <v>1206</v>
      </c>
      <c r="D10" s="13"/>
      <c r="E10" s="13">
        <v>200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3">
        <v>1406</v>
      </c>
      <c r="C11" s="13">
        <v>1206</v>
      </c>
      <c r="D11" s="13"/>
      <c r="E11" s="13">
        <v>200</v>
      </c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3"/>
      <c r="C12" s="13"/>
      <c r="D12" s="13"/>
      <c r="E12" s="13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3"/>
      <c r="C13" s="13"/>
      <c r="D13" s="13"/>
      <c r="E13" s="13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3">
        <f>B9+B11+B13</f>
        <v>7146</v>
      </c>
      <c r="C14" s="13">
        <f>C9+C11+C13</f>
        <v>6793</v>
      </c>
      <c r="D14" s="13"/>
      <c r="E14" s="13">
        <f>E9+E11+E13</f>
        <v>353</v>
      </c>
      <c r="F14" s="14"/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3">
        <f>C15</f>
        <v>6726</v>
      </c>
      <c r="C15" s="13">
        <f>C16</f>
        <v>6726</v>
      </c>
      <c r="D15" s="13"/>
      <c r="E15" s="13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3">
        <f>C16</f>
        <v>6726</v>
      </c>
      <c r="C16" s="13">
        <v>6726</v>
      </c>
      <c r="D16" s="13" t="s">
        <v>50</v>
      </c>
      <c r="E16" s="13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/>
      <c r="C19" s="14"/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7"/>
      <c r="C20" s="17"/>
      <c r="D20" s="18"/>
      <c r="E20" s="18"/>
      <c r="F20" s="14"/>
      <c r="G20" s="14"/>
      <c r="I20" s="30"/>
      <c r="J20" s="3"/>
      <c r="K20" s="31"/>
      <c r="L20" s="32"/>
    </row>
    <row r="21" s="1" customFormat="1" ht="62" customHeight="1" spans="1:12">
      <c r="A21" s="19" t="s">
        <v>31</v>
      </c>
      <c r="B21" s="14">
        <f>C21+E21</f>
        <v>6978</v>
      </c>
      <c r="C21" s="14">
        <v>6800</v>
      </c>
      <c r="D21" s="18" t="s">
        <v>64</v>
      </c>
      <c r="E21" s="18">
        <v>178</v>
      </c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f>B21/B6</f>
        <v>0.5030276816609</v>
      </c>
      <c r="C22" s="20">
        <f>C21/C6</f>
        <v>0.502995783711813</v>
      </c>
      <c r="D22" s="20"/>
      <c r="E22" s="20">
        <f>E21/E6</f>
        <v>0.504249291784703</v>
      </c>
      <c r="F22" s="14"/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/>
      <c r="C23" s="22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14">
        <f>C24</f>
        <v>365.58</v>
      </c>
      <c r="C24" s="14">
        <v>365.58</v>
      </c>
      <c r="D24" s="22"/>
      <c r="E24" s="22"/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39</v>
      </c>
      <c r="B3" s="6"/>
      <c r="C3" s="7" t="s">
        <v>40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v>6213</v>
      </c>
      <c r="C6" s="14">
        <v>5835</v>
      </c>
      <c r="D6" s="14"/>
      <c r="E6" s="14">
        <v>378</v>
      </c>
      <c r="F6" s="14"/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v>3453</v>
      </c>
      <c r="C7" s="14">
        <v>3075</v>
      </c>
      <c r="D7" s="14"/>
      <c r="E7" s="14">
        <v>378</v>
      </c>
      <c r="F7" s="14"/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v>2370</v>
      </c>
      <c r="C8" s="14">
        <v>2192</v>
      </c>
      <c r="D8" s="14"/>
      <c r="E8" s="14">
        <v>178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v>2370</v>
      </c>
      <c r="C9" s="14">
        <v>2192</v>
      </c>
      <c r="D9" s="14"/>
      <c r="E9" s="14">
        <v>178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52">
        <v>1083</v>
      </c>
      <c r="C10" s="52">
        <v>883</v>
      </c>
      <c r="D10" s="52"/>
      <c r="E10" s="52">
        <v>200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52">
        <v>1083</v>
      </c>
      <c r="C11" s="52">
        <v>883</v>
      </c>
      <c r="D11" s="52"/>
      <c r="E11" s="52">
        <v>200</v>
      </c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52"/>
      <c r="C12" s="52"/>
      <c r="D12" s="52"/>
      <c r="E12" s="52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52"/>
      <c r="C13" s="52"/>
      <c r="D13" s="52"/>
      <c r="E13" s="52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52">
        <v>3453</v>
      </c>
      <c r="C14" s="52">
        <v>3075</v>
      </c>
      <c r="D14" s="52"/>
      <c r="E14" s="52">
        <v>378</v>
      </c>
      <c r="F14" s="14"/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52">
        <v>2660</v>
      </c>
      <c r="C15" s="52">
        <v>2660</v>
      </c>
      <c r="D15" s="52"/>
      <c r="E15" s="52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52">
        <v>2660</v>
      </c>
      <c r="C16" s="52">
        <v>2660</v>
      </c>
      <c r="D16" s="52"/>
      <c r="E16" s="52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>
        <v>100</v>
      </c>
      <c r="C19" s="14">
        <v>100</v>
      </c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8">
        <v>3168</v>
      </c>
      <c r="C20" s="18">
        <v>3073</v>
      </c>
      <c r="D20" s="18"/>
      <c r="E20" s="18">
        <v>95</v>
      </c>
      <c r="F20" s="14"/>
      <c r="G20" s="14"/>
      <c r="H20" s="35"/>
      <c r="I20" s="30"/>
      <c r="J20" s="3"/>
      <c r="K20" s="31"/>
      <c r="L20" s="32"/>
    </row>
    <row r="21" s="1" customFormat="1" ht="62" customHeight="1" spans="1:12">
      <c r="A21" s="19" t="s">
        <v>31</v>
      </c>
      <c r="B21" s="18">
        <v>3168</v>
      </c>
      <c r="C21" s="18">
        <v>3073</v>
      </c>
      <c r="D21" s="18"/>
      <c r="E21" s="18">
        <v>95</v>
      </c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v>0.5099</v>
      </c>
      <c r="C22" s="20">
        <v>0.5266</v>
      </c>
      <c r="D22" s="18"/>
      <c r="E22" s="20">
        <v>0.2513</v>
      </c>
      <c r="F22" s="14"/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/>
      <c r="C23" s="16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6"/>
      <c r="C24" s="22"/>
      <c r="D24" s="22"/>
      <c r="E24" s="22"/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" defaultRowHeight="15"/>
  <cols>
    <col min="1" max="1" width="31.25" style="1" customWidth="1"/>
    <col min="2" max="2" width="17.375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25" style="3" customWidth="1"/>
    <col min="10" max="10" width="12.375" style="3" customWidth="1"/>
    <col min="11" max="11" width="13.5" style="3" customWidth="1"/>
    <col min="12" max="12" width="15.375" style="3" customWidth="1"/>
    <col min="13" max="13" width="9" style="1"/>
    <col min="14" max="14" width="11.125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6" t="s">
        <v>42</v>
      </c>
      <c r="B3" s="6"/>
      <c r="C3" s="7" t="s">
        <v>43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.1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f>C6+E6</f>
        <v>7881.39</v>
      </c>
      <c r="C6" s="14">
        <f>C14+C16+C19</f>
        <v>7557.39</v>
      </c>
      <c r="D6" s="14"/>
      <c r="E6" s="14">
        <v>324</v>
      </c>
      <c r="F6" s="14"/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v>3335</v>
      </c>
      <c r="C7" s="14">
        <v>3011</v>
      </c>
      <c r="D7" s="14"/>
      <c r="E7" s="14">
        <v>324</v>
      </c>
      <c r="F7" s="14"/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v>2270</v>
      </c>
      <c r="C8" s="14">
        <v>2146</v>
      </c>
      <c r="D8" s="14"/>
      <c r="E8" s="14">
        <v>124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v>2270</v>
      </c>
      <c r="C9" s="14">
        <v>2146</v>
      </c>
      <c r="D9" s="14"/>
      <c r="E9" s="14">
        <v>124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v>1065</v>
      </c>
      <c r="C10" s="14">
        <v>865</v>
      </c>
      <c r="D10" s="14"/>
      <c r="E10" s="14">
        <v>200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/>
      <c r="C11" s="14"/>
      <c r="D11" s="14"/>
      <c r="E11" s="14"/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2.95" customHeight="1" spans="1:12">
      <c r="A14" s="16" t="s">
        <v>21</v>
      </c>
      <c r="B14" s="14">
        <v>3335</v>
      </c>
      <c r="C14" s="14">
        <v>3011</v>
      </c>
      <c r="D14" s="14"/>
      <c r="E14" s="14">
        <v>324</v>
      </c>
      <c r="F14" s="14"/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v>2140</v>
      </c>
      <c r="C15" s="14">
        <v>2140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v>2140</v>
      </c>
      <c r="C16" s="14">
        <v>2140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>
        <v>2406.39</v>
      </c>
      <c r="C19" s="14">
        <v>2406.39</v>
      </c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4.95" customHeight="1" spans="1:12">
      <c r="A20" s="12" t="s">
        <v>30</v>
      </c>
      <c r="B20" s="17"/>
      <c r="C20" s="17"/>
      <c r="D20" s="18"/>
      <c r="E20" s="18"/>
      <c r="F20" s="14"/>
      <c r="G20" s="14"/>
      <c r="I20" s="30"/>
      <c r="J20" s="3"/>
      <c r="K20" s="31"/>
      <c r="L20" s="32"/>
    </row>
    <row r="21" s="1" customFormat="1" ht="62.1" customHeight="1" spans="1:12">
      <c r="A21" s="19" t="s">
        <v>31</v>
      </c>
      <c r="B21" s="18">
        <v>3265.62</v>
      </c>
      <c r="C21" s="18">
        <v>3265.62</v>
      </c>
      <c r="D21" s="18"/>
      <c r="E21" s="18"/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v>0.4143</v>
      </c>
      <c r="C22" s="20">
        <v>0.4143</v>
      </c>
      <c r="D22" s="18"/>
      <c r="E22" s="18"/>
      <c r="F22" s="14"/>
      <c r="G22" s="14"/>
      <c r="H22" s="21" t="s">
        <v>41</v>
      </c>
      <c r="I22" s="30"/>
      <c r="J22" s="3"/>
      <c r="K22" s="31"/>
      <c r="L22" s="33"/>
    </row>
    <row r="23" s="2" customFormat="1" ht="48.95" customHeight="1" spans="1:14">
      <c r="A23" s="12" t="s">
        <v>35</v>
      </c>
      <c r="B23" s="18"/>
      <c r="C23" s="22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6"/>
      <c r="C24" s="22"/>
      <c r="D24" s="22"/>
      <c r="E24" s="22"/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.1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1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44</v>
      </c>
      <c r="B3" s="6"/>
      <c r="C3" s="7" t="s">
        <v>45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f>B7+B15</f>
        <v>7413</v>
      </c>
      <c r="C6" s="14">
        <f>C7+C15</f>
        <v>6833</v>
      </c>
      <c r="D6" s="14"/>
      <c r="E6" s="14">
        <v>400</v>
      </c>
      <c r="F6" s="14">
        <v>180</v>
      </c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f>B8+B10</f>
        <v>4546</v>
      </c>
      <c r="C7" s="14">
        <f>C8+C10</f>
        <v>3966</v>
      </c>
      <c r="D7" s="14"/>
      <c r="E7" s="14">
        <v>400</v>
      </c>
      <c r="F7" s="14">
        <v>180</v>
      </c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v>3186</v>
      </c>
      <c r="C8" s="14">
        <v>2946</v>
      </c>
      <c r="D8" s="14"/>
      <c r="E8" s="14">
        <v>200</v>
      </c>
      <c r="F8" s="14">
        <v>40</v>
      </c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v>3186</v>
      </c>
      <c r="C9" s="14">
        <v>2946</v>
      </c>
      <c r="D9" s="14"/>
      <c r="E9" s="14">
        <v>200</v>
      </c>
      <c r="F9" s="14">
        <v>40</v>
      </c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v>1360</v>
      </c>
      <c r="C10" s="14">
        <v>1020</v>
      </c>
      <c r="D10" s="14"/>
      <c r="E10" s="14">
        <v>200</v>
      </c>
      <c r="F10" s="14">
        <v>140</v>
      </c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v>1360</v>
      </c>
      <c r="C11" s="14">
        <v>1020</v>
      </c>
      <c r="D11" s="14"/>
      <c r="E11" s="14">
        <v>200</v>
      </c>
      <c r="F11" s="14">
        <v>140</v>
      </c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4">
        <f>B9+B11</f>
        <v>4546</v>
      </c>
      <c r="C14" s="14">
        <f>C9+C11</f>
        <v>3966</v>
      </c>
      <c r="D14" s="14"/>
      <c r="E14" s="14">
        <v>400</v>
      </c>
      <c r="F14" s="14">
        <v>180</v>
      </c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v>2867</v>
      </c>
      <c r="C15" s="14">
        <v>2867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v>2867</v>
      </c>
      <c r="C16" s="14">
        <v>2867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>
        <v>0</v>
      </c>
      <c r="C19" s="14">
        <v>0</v>
      </c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50">
        <v>3413.5</v>
      </c>
      <c r="C20" s="50">
        <v>3413.5</v>
      </c>
      <c r="D20" s="18"/>
      <c r="E20" s="51"/>
      <c r="F20" s="14"/>
      <c r="G20" s="14"/>
      <c r="I20" s="30"/>
      <c r="J20" s="3"/>
      <c r="K20" s="31"/>
      <c r="L20" s="32"/>
    </row>
    <row r="21" s="1" customFormat="1" ht="62" customHeight="1" spans="1:12">
      <c r="A21" s="19" t="s">
        <v>31</v>
      </c>
      <c r="B21" s="50">
        <v>3413.5</v>
      </c>
      <c r="C21" s="50">
        <v>3413.5</v>
      </c>
      <c r="D21" s="18"/>
      <c r="E21" s="18"/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f>B21/B6</f>
        <v>0.460474841494672</v>
      </c>
      <c r="C22" s="20">
        <v>0.4995</v>
      </c>
      <c r="D22" s="18"/>
      <c r="E22" s="18"/>
      <c r="F22" s="14"/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/>
      <c r="C23" s="22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6"/>
      <c r="C24" s="22"/>
      <c r="D24" s="22"/>
      <c r="E24" s="22"/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46</v>
      </c>
      <c r="B3" s="6"/>
      <c r="C3" s="7" t="s">
        <v>43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42">
        <f t="shared" ref="B6:B11" si="0">C6+E6</f>
        <v>4854</v>
      </c>
      <c r="C6" s="42">
        <f>C7+C15+C17+C19</f>
        <v>4571</v>
      </c>
      <c r="D6" s="42">
        <f>D7+D15+D17+D19</f>
        <v>0</v>
      </c>
      <c r="E6" s="42">
        <f>E7+E15+E17+E19</f>
        <v>283</v>
      </c>
      <c r="F6" s="42">
        <v>0</v>
      </c>
      <c r="G6" s="42">
        <v>0</v>
      </c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42">
        <f t="shared" si="0"/>
        <v>3086</v>
      </c>
      <c r="C7" s="43">
        <f>C8+C10+C12</f>
        <v>2803</v>
      </c>
      <c r="D7" s="43"/>
      <c r="E7" s="43">
        <f>E8+E10+E12</f>
        <v>283</v>
      </c>
      <c r="F7" s="14"/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42">
        <f t="shared" si="0"/>
        <v>2070</v>
      </c>
      <c r="C8" s="43">
        <v>1987</v>
      </c>
      <c r="D8" s="44"/>
      <c r="E8" s="43">
        <v>83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42">
        <f t="shared" si="0"/>
        <v>2070</v>
      </c>
      <c r="C9" s="43">
        <v>1987</v>
      </c>
      <c r="D9" s="44"/>
      <c r="E9" s="43">
        <v>83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42">
        <f t="shared" si="0"/>
        <v>1016</v>
      </c>
      <c r="C10" s="43">
        <v>816</v>
      </c>
      <c r="D10" s="43"/>
      <c r="E10" s="43">
        <v>200</v>
      </c>
      <c r="F10" s="43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42">
        <f t="shared" si="0"/>
        <v>1016</v>
      </c>
      <c r="C11" s="43">
        <v>816</v>
      </c>
      <c r="D11" s="43"/>
      <c r="E11" s="43">
        <v>200</v>
      </c>
      <c r="F11" s="43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43"/>
      <c r="C12" s="43"/>
      <c r="D12" s="43"/>
      <c r="E12" s="43"/>
      <c r="F12" s="43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43"/>
      <c r="C13" s="43"/>
      <c r="D13" s="43"/>
      <c r="E13" s="43"/>
      <c r="F13" s="43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43">
        <v>3086</v>
      </c>
      <c r="C14" s="43">
        <v>2803</v>
      </c>
      <c r="D14" s="43"/>
      <c r="E14" s="43">
        <v>283</v>
      </c>
      <c r="F14" s="43"/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43">
        <f>C15+E15</f>
        <v>1768</v>
      </c>
      <c r="C15" s="43">
        <v>1768</v>
      </c>
      <c r="D15" s="43"/>
      <c r="E15" s="43"/>
      <c r="F15" s="43"/>
      <c r="G15" s="42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43">
        <f>C16+E16</f>
        <v>1768</v>
      </c>
      <c r="C16" s="43">
        <v>1768</v>
      </c>
      <c r="D16" s="42"/>
      <c r="E16" s="43"/>
      <c r="F16" s="42"/>
      <c r="G16" s="42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/>
      <c r="C19" s="14"/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42">
        <f>E20+C20</f>
        <v>2476.4463</v>
      </c>
      <c r="C20" s="42">
        <v>2408.1463</v>
      </c>
      <c r="D20" s="18"/>
      <c r="E20" s="42">
        <v>68.3</v>
      </c>
      <c r="F20" s="14"/>
      <c r="G20" s="14"/>
      <c r="I20" s="30"/>
      <c r="J20" s="3"/>
      <c r="K20" s="31"/>
      <c r="L20" s="32"/>
    </row>
    <row r="21" s="1" customFormat="1" ht="62" customHeight="1" spans="1:12">
      <c r="A21" s="19" t="s">
        <v>31</v>
      </c>
      <c r="B21" s="42">
        <f>B20</f>
        <v>2476.4463</v>
      </c>
      <c r="C21" s="42">
        <v>2408.1463</v>
      </c>
      <c r="D21" s="18"/>
      <c r="E21" s="42">
        <v>68.3</v>
      </c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45">
        <f>B20/B6</f>
        <v>0.510186711990111</v>
      </c>
      <c r="C22" s="45">
        <f>C20/C6</f>
        <v>0.526831393568147</v>
      </c>
      <c r="D22" s="45"/>
      <c r="E22" s="45">
        <f>E20/E6</f>
        <v>0.241342756183746</v>
      </c>
      <c r="F22" s="14"/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46">
        <f>B24</f>
        <v>55.4914</v>
      </c>
      <c r="C23" s="46">
        <f>C24</f>
        <v>53.9514</v>
      </c>
      <c r="D23" s="46">
        <f>D24</f>
        <v>0</v>
      </c>
      <c r="E23" s="46">
        <f>E24</f>
        <v>1.54</v>
      </c>
      <c r="F23" s="16"/>
      <c r="G23" s="16"/>
      <c r="H23" s="47" t="s">
        <v>47</v>
      </c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48">
        <f>C24+E24</f>
        <v>55.4914</v>
      </c>
      <c r="C24" s="49">
        <v>53.9514</v>
      </c>
      <c r="D24" s="49">
        <v>0</v>
      </c>
      <c r="E24" s="46">
        <v>1.54</v>
      </c>
      <c r="F24" s="18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41" customHeight="1" spans="1:12">
      <c r="A3" s="6" t="s">
        <v>48</v>
      </c>
      <c r="B3" s="6"/>
      <c r="C3" s="7" t="s">
        <v>49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f>C6+E6+F6</f>
        <v>9995</v>
      </c>
      <c r="C6" s="14">
        <f>C9+C11+C15+C18+C19</f>
        <v>9128</v>
      </c>
      <c r="D6" s="14"/>
      <c r="E6" s="14">
        <f>E7+E15+E18+E19</f>
        <v>787</v>
      </c>
      <c r="F6" s="14">
        <f>F7+F15+F17+F19</f>
        <v>80</v>
      </c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f>B9+B11+B13</f>
        <v>4346</v>
      </c>
      <c r="C7" s="14">
        <f>C9+C11+C13</f>
        <v>3479</v>
      </c>
      <c r="D7" s="14"/>
      <c r="E7" s="14">
        <f>E9+E11+E13</f>
        <v>787</v>
      </c>
      <c r="F7" s="14">
        <v>80</v>
      </c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v>2846</v>
      </c>
      <c r="C8" s="14">
        <v>2549</v>
      </c>
      <c r="D8" s="14"/>
      <c r="E8" s="14">
        <v>217</v>
      </c>
      <c r="F8" s="14">
        <v>80</v>
      </c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f>C9+E9+F9</f>
        <v>2846</v>
      </c>
      <c r="C9" s="14">
        <v>2549</v>
      </c>
      <c r="D9" s="14"/>
      <c r="E9" s="14">
        <v>217</v>
      </c>
      <c r="F9" s="14">
        <v>80</v>
      </c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v>1500</v>
      </c>
      <c r="C10" s="14">
        <v>930</v>
      </c>
      <c r="D10" s="14"/>
      <c r="E10" s="14">
        <v>570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v>1500</v>
      </c>
      <c r="C11" s="14">
        <v>930</v>
      </c>
      <c r="D11" s="14"/>
      <c r="E11" s="14">
        <v>570</v>
      </c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4">
        <f>C14+E14+F14</f>
        <v>4346</v>
      </c>
      <c r="C14" s="14">
        <f t="shared" ref="C14:F14" si="0">C9+C11+C13</f>
        <v>3479</v>
      </c>
      <c r="D14" s="14"/>
      <c r="E14" s="14">
        <f t="shared" si="0"/>
        <v>787</v>
      </c>
      <c r="F14" s="14">
        <f t="shared" si="0"/>
        <v>80</v>
      </c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v>3353</v>
      </c>
      <c r="C15" s="14">
        <v>3353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v>3353</v>
      </c>
      <c r="C16" s="14">
        <v>3353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>
        <v>2296</v>
      </c>
      <c r="C19" s="14">
        <v>2296</v>
      </c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3">
      <c r="A20" s="12" t="s">
        <v>30</v>
      </c>
      <c r="B20" s="14">
        <v>4312.53</v>
      </c>
      <c r="C20" s="14">
        <v>4105.13</v>
      </c>
      <c r="D20" s="18"/>
      <c r="E20" s="14">
        <v>164</v>
      </c>
      <c r="F20" s="14">
        <v>43.4</v>
      </c>
      <c r="G20" s="14"/>
      <c r="H20" s="35"/>
      <c r="I20" s="30"/>
      <c r="J20" s="3"/>
      <c r="K20" s="31"/>
      <c r="L20" s="32"/>
      <c r="M20" s="1" t="s">
        <v>50</v>
      </c>
    </row>
    <row r="21" s="1" customFormat="1" ht="62" customHeight="1" spans="1:12">
      <c r="A21" s="19" t="s">
        <v>31</v>
      </c>
      <c r="B21" s="14">
        <f>C21+E21+F21</f>
        <v>4312.53</v>
      </c>
      <c r="C21" s="14">
        <v>4105.13</v>
      </c>
      <c r="D21" s="18"/>
      <c r="E21" s="14">
        <v>164</v>
      </c>
      <c r="F21" s="14">
        <v>43.4</v>
      </c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v>0.4315</v>
      </c>
      <c r="C22" s="20" t="s">
        <v>51</v>
      </c>
      <c r="D22" s="18"/>
      <c r="E22" s="20">
        <v>0.2084</v>
      </c>
      <c r="F22" s="20">
        <v>0.5425</v>
      </c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>
        <v>25.42</v>
      </c>
      <c r="C23" s="22">
        <v>25.42</v>
      </c>
      <c r="D23" s="16"/>
      <c r="E23" s="16">
        <v>0</v>
      </c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6">
        <v>25.42</v>
      </c>
      <c r="C24" s="22">
        <v>25.42</v>
      </c>
      <c r="D24" s="22"/>
      <c r="E24" s="22">
        <v>0</v>
      </c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52</v>
      </c>
      <c r="B3" s="6"/>
      <c r="C3" s="7" t="s">
        <v>53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f t="shared" ref="B6:B11" si="0">C6+E6</f>
        <v>4874</v>
      </c>
      <c r="C6" s="14">
        <f>C7+C15+C17+C19</f>
        <v>3908</v>
      </c>
      <c r="D6" s="14"/>
      <c r="E6" s="14">
        <f>E7</f>
        <v>966</v>
      </c>
      <c r="F6" s="14"/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f t="shared" si="0"/>
        <v>3389</v>
      </c>
      <c r="C7" s="14">
        <f>C8+C10+C12</f>
        <v>2423</v>
      </c>
      <c r="D7" s="14"/>
      <c r="E7" s="14">
        <f>E8+E11</f>
        <v>966</v>
      </c>
      <c r="F7" s="14"/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f t="shared" si="0"/>
        <v>1876</v>
      </c>
      <c r="C8" s="14">
        <f>1610</f>
        <v>1610</v>
      </c>
      <c r="D8" s="14"/>
      <c r="E8" s="14">
        <f>266</f>
        <v>266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f t="shared" si="0"/>
        <v>1876</v>
      </c>
      <c r="C9" s="14">
        <f>1610</f>
        <v>1610</v>
      </c>
      <c r="D9" s="14"/>
      <c r="E9" s="14">
        <v>266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f t="shared" si="0"/>
        <v>1513</v>
      </c>
      <c r="C10" s="14">
        <v>813</v>
      </c>
      <c r="D10" s="14"/>
      <c r="E10" s="14">
        <v>700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f t="shared" si="0"/>
        <v>1513</v>
      </c>
      <c r="C11" s="14">
        <v>813</v>
      </c>
      <c r="D11" s="14"/>
      <c r="E11" s="14">
        <v>700</v>
      </c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4">
        <f>C14+E14</f>
        <v>3389</v>
      </c>
      <c r="C14" s="14">
        <f>C8+C10+C12</f>
        <v>2423</v>
      </c>
      <c r="D14" s="14"/>
      <c r="E14" s="14">
        <f>E8+E10+E12</f>
        <v>966</v>
      </c>
      <c r="F14" s="14"/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f>B16</f>
        <v>1485</v>
      </c>
      <c r="C15" s="14">
        <f>1131+354</f>
        <v>1485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f>C16</f>
        <v>1485</v>
      </c>
      <c r="C16" s="14">
        <f>1131+354</f>
        <v>1485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/>
      <c r="C19" s="14"/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7"/>
      <c r="C20" s="17"/>
      <c r="D20" s="18"/>
      <c r="E20" s="18"/>
      <c r="F20" s="14"/>
      <c r="G20" s="14"/>
      <c r="I20" s="30"/>
      <c r="J20" s="3"/>
      <c r="K20" s="31"/>
      <c r="L20" s="32"/>
    </row>
    <row r="21" s="1" customFormat="1" ht="62" customHeight="1" spans="1:12">
      <c r="A21" s="19" t="s">
        <v>31</v>
      </c>
      <c r="B21" s="18">
        <f>C21+E21</f>
        <v>2516.498</v>
      </c>
      <c r="C21" s="18">
        <f>(270-5.184)+146.455+239.55+344.607+174.87+(1300-203.5)</f>
        <v>2266.798</v>
      </c>
      <c r="D21" s="18"/>
      <c r="E21" s="18">
        <f>46.2+203.5</f>
        <v>249.7</v>
      </c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18">
        <f>B21/B6</f>
        <v>0.516310627821091</v>
      </c>
      <c r="C22" s="18">
        <f>C21/C6</f>
        <v>0.58004042988741</v>
      </c>
      <c r="D22" s="18"/>
      <c r="E22" s="18">
        <f>E21/E6</f>
        <v>0.258488612836439</v>
      </c>
      <c r="F22" s="14"/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/>
      <c r="C23" s="22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6">
        <f>C24</f>
        <v>115.6306</v>
      </c>
      <c r="C24" s="22">
        <v>115.6306</v>
      </c>
      <c r="D24" s="22"/>
      <c r="E24" s="22"/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1" workbookViewId="0">
      <selection activeCell="A25" sqref="$A25:$XFD25"/>
    </sheetView>
  </sheetViews>
  <sheetFormatPr defaultColWidth="9" defaultRowHeight="15"/>
  <cols>
    <col min="1" max="1" width="31.25" style="1" customWidth="1"/>
    <col min="2" max="2" width="17.3833333333333" style="1" customWidth="1"/>
    <col min="3" max="3" width="19" style="1" customWidth="1"/>
    <col min="4" max="4" width="15.25" style="1" customWidth="1"/>
    <col min="5" max="5" width="16.5" style="1" customWidth="1"/>
    <col min="6" max="6" width="16" style="1" customWidth="1"/>
    <col min="7" max="7" width="15.75" style="1" customWidth="1"/>
    <col min="8" max="8" width="40.5" style="1" customWidth="1"/>
    <col min="9" max="9" width="18.6333333333333" style="3" customWidth="1"/>
    <col min="10" max="10" width="12.3833333333333" style="3" customWidth="1"/>
    <col min="11" max="11" width="13.5" style="3" customWidth="1"/>
    <col min="12" max="12" width="15.3833333333333" style="3" customWidth="1"/>
    <col min="13" max="13" width="9" style="1"/>
    <col min="14" max="14" width="11.1333333333333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.1" customHeight="1" spans="1:12">
      <c r="A3" s="41" t="s">
        <v>54</v>
      </c>
      <c r="B3" s="41"/>
      <c r="C3" s="41"/>
      <c r="D3" s="41"/>
      <c r="E3" s="41"/>
      <c r="F3" s="41" t="s">
        <v>55</v>
      </c>
      <c r="G3" s="41"/>
      <c r="H3" s="41"/>
      <c r="I3" s="3"/>
      <c r="J3" s="3"/>
      <c r="K3" s="3"/>
      <c r="L3" s="3"/>
    </row>
    <row r="4" s="1" customFormat="1" ht="29.1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f>B7+B15+B17+B19</f>
        <v>13825</v>
      </c>
      <c r="C6" s="14">
        <f>C7+C15+C17+C19</f>
        <v>12407</v>
      </c>
      <c r="D6" s="14"/>
      <c r="E6" s="14">
        <f>E7+E15+E17+E19</f>
        <v>1418</v>
      </c>
      <c r="F6" s="14"/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f>B8+B10+B12</f>
        <v>7596</v>
      </c>
      <c r="C7" s="14">
        <f>C8+C10+C12</f>
        <v>6178</v>
      </c>
      <c r="D7" s="14"/>
      <c r="E7" s="14">
        <f>E8+E10+E12</f>
        <v>1418</v>
      </c>
      <c r="F7" s="14"/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v>5808</v>
      </c>
      <c r="C8" s="14">
        <v>4944</v>
      </c>
      <c r="D8" s="14"/>
      <c r="E8" s="14">
        <v>864</v>
      </c>
      <c r="F8" s="14"/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v>5808</v>
      </c>
      <c r="C9" s="14">
        <v>4944</v>
      </c>
      <c r="D9" s="14"/>
      <c r="E9" s="14">
        <v>864</v>
      </c>
      <c r="F9" s="14"/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v>1788</v>
      </c>
      <c r="C10" s="14">
        <v>1234</v>
      </c>
      <c r="D10" s="14"/>
      <c r="E10" s="14">
        <v>554</v>
      </c>
      <c r="F10" s="14"/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v>1788</v>
      </c>
      <c r="C11" s="14">
        <v>1234</v>
      </c>
      <c r="D11" s="14"/>
      <c r="E11" s="14">
        <v>554</v>
      </c>
      <c r="F11" s="14"/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2.95" customHeight="1" spans="1:12">
      <c r="A14" s="16" t="s">
        <v>21</v>
      </c>
      <c r="B14" s="14">
        <f>B7</f>
        <v>7596</v>
      </c>
      <c r="C14" s="14">
        <f>C7</f>
        <v>6178</v>
      </c>
      <c r="D14" s="14"/>
      <c r="E14" s="14">
        <f>E7</f>
        <v>1418</v>
      </c>
      <c r="F14" s="14"/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v>6229</v>
      </c>
      <c r="C15" s="14">
        <v>6229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v>6229</v>
      </c>
      <c r="C16" s="14">
        <v>6229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/>
      <c r="C19" s="14"/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4.95" customHeight="1" spans="1:12">
      <c r="A20" s="12" t="s">
        <v>30</v>
      </c>
      <c r="B20" s="18">
        <v>3312.11</v>
      </c>
      <c r="C20" s="18">
        <v>3312.11</v>
      </c>
      <c r="D20" s="18"/>
      <c r="E20" s="18"/>
      <c r="F20" s="14"/>
      <c r="G20" s="14"/>
      <c r="H20" s="35"/>
      <c r="I20" s="30"/>
      <c r="J20" s="3"/>
      <c r="K20" s="31"/>
      <c r="L20" s="32"/>
    </row>
    <row r="21" s="1" customFormat="1" ht="62.1" customHeight="1" spans="1:12">
      <c r="A21" s="19" t="s">
        <v>31</v>
      </c>
      <c r="B21" s="18">
        <v>3312.11</v>
      </c>
      <c r="C21" s="18">
        <v>3312.11</v>
      </c>
      <c r="D21" s="18"/>
      <c r="E21" s="18"/>
      <c r="F21" s="14"/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f>B21/B6</f>
        <v>0.239573960216998</v>
      </c>
      <c r="C22" s="20">
        <f>C21/C6</f>
        <v>0.266954944789232</v>
      </c>
      <c r="D22" s="20"/>
      <c r="E22" s="20"/>
      <c r="F22" s="20"/>
      <c r="G22" s="20"/>
      <c r="H22" s="21" t="s">
        <v>41</v>
      </c>
      <c r="I22" s="30"/>
      <c r="J22" s="3"/>
      <c r="K22" s="31"/>
      <c r="L22" s="33"/>
    </row>
    <row r="23" s="2" customFormat="1" ht="48.95" customHeight="1" spans="1:14">
      <c r="A23" s="12" t="s">
        <v>35</v>
      </c>
      <c r="B23" s="39">
        <v>34.77</v>
      </c>
      <c r="C23" s="39">
        <v>34.77</v>
      </c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9">
        <v>34.77</v>
      </c>
      <c r="C24" s="39">
        <v>34.77</v>
      </c>
      <c r="D24" s="22"/>
      <c r="E24" s="22"/>
      <c r="F24" s="22"/>
      <c r="G24" s="22"/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.1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E3"/>
    <mergeCell ref="F3:H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22" workbookViewId="0">
      <selection activeCell="A25" sqref="$A25:$XFD25"/>
    </sheetView>
  </sheetViews>
  <sheetFormatPr defaultColWidth="9.64166666666667" defaultRowHeight="15"/>
  <cols>
    <col min="1" max="1" width="31.3" style="1" customWidth="1"/>
    <col min="2" max="2" width="17.3666666666667" style="1" customWidth="1"/>
    <col min="3" max="3" width="19" style="1" customWidth="1"/>
    <col min="4" max="4" width="15.2666666666667" style="1" customWidth="1"/>
    <col min="5" max="5" width="16.45" style="1" customWidth="1"/>
    <col min="6" max="6" width="16" style="1" customWidth="1"/>
    <col min="7" max="7" width="15.725" style="1" customWidth="1"/>
    <col min="8" max="8" width="40.45" style="1" customWidth="1"/>
    <col min="9" max="9" width="18.6333333333333" style="3" customWidth="1"/>
    <col min="10" max="10" width="12.3666666666667" style="3" customWidth="1"/>
    <col min="11" max="11" width="13.45" style="3" customWidth="1"/>
    <col min="12" max="12" width="15.3833333333333" style="3" customWidth="1"/>
    <col min="13" max="13" width="9" style="1"/>
    <col min="14" max="14" width="11.0916666666667" style="1"/>
    <col min="15" max="16384" width="9" style="1"/>
  </cols>
  <sheetData>
    <row r="1" s="1" customFormat="1" ht="18.75" spans="1:12">
      <c r="A1" s="4" t="s">
        <v>0</v>
      </c>
      <c r="I1" s="3"/>
      <c r="J1" s="3"/>
      <c r="K1" s="3"/>
      <c r="L1" s="3"/>
    </row>
    <row r="2" s="1" customFormat="1" ht="51" customHeight="1" spans="1:12">
      <c r="A2" s="5" t="s">
        <v>1</v>
      </c>
      <c r="B2" s="5"/>
      <c r="C2" s="5"/>
      <c r="D2" s="5"/>
      <c r="E2" s="5"/>
      <c r="F2" s="5"/>
      <c r="G2" s="5"/>
      <c r="H2" s="5"/>
      <c r="I2" s="3"/>
      <c r="J2" s="3"/>
      <c r="K2" s="3"/>
      <c r="L2" s="3"/>
    </row>
    <row r="3" s="1" customFormat="1" ht="23" customHeight="1" spans="1:12">
      <c r="A3" s="6" t="s">
        <v>56</v>
      </c>
      <c r="B3" s="6"/>
      <c r="C3" s="7" t="s">
        <v>43</v>
      </c>
      <c r="D3" s="7"/>
      <c r="E3" s="7"/>
      <c r="F3" s="8"/>
      <c r="G3" s="8"/>
      <c r="H3" s="34" t="s">
        <v>4</v>
      </c>
      <c r="I3" s="3"/>
      <c r="J3" s="3"/>
      <c r="K3" s="3"/>
      <c r="L3" s="3"/>
    </row>
    <row r="4" s="1" customFormat="1" ht="29" customHeight="1" spans="1:12">
      <c r="A4" s="10"/>
      <c r="B4" s="10" t="s">
        <v>5</v>
      </c>
      <c r="C4" s="10" t="s">
        <v>6</v>
      </c>
      <c r="D4" s="10"/>
      <c r="E4" s="10"/>
      <c r="F4" s="10"/>
      <c r="G4" s="10"/>
      <c r="H4" s="11" t="s">
        <v>7</v>
      </c>
      <c r="I4" s="3"/>
      <c r="J4" s="3"/>
      <c r="K4" s="3"/>
      <c r="L4" s="3"/>
    </row>
    <row r="5" s="1" customFormat="1" ht="51" customHeight="1" spans="1:12">
      <c r="A5" s="10"/>
      <c r="B5" s="10"/>
      <c r="C5" s="10" t="s">
        <v>8</v>
      </c>
      <c r="D5" s="10" t="s">
        <v>9</v>
      </c>
      <c r="E5" s="10" t="s">
        <v>10</v>
      </c>
      <c r="F5" s="10" t="s">
        <v>11</v>
      </c>
      <c r="G5" s="10" t="s">
        <v>12</v>
      </c>
      <c r="H5" s="11"/>
      <c r="I5" s="3"/>
      <c r="J5" s="3"/>
      <c r="K5" s="3"/>
      <c r="L5" s="3"/>
    </row>
    <row r="6" s="1" customFormat="1" ht="51" customHeight="1" spans="1:12">
      <c r="A6" s="12" t="s">
        <v>13</v>
      </c>
      <c r="B6" s="14">
        <v>6389</v>
      </c>
      <c r="C6" s="14">
        <v>6169</v>
      </c>
      <c r="D6" s="14"/>
      <c r="E6" s="14">
        <v>70</v>
      </c>
      <c r="F6" s="14">
        <v>150</v>
      </c>
      <c r="G6" s="14"/>
      <c r="H6" s="15" t="s">
        <v>14</v>
      </c>
      <c r="I6" s="3"/>
      <c r="J6" s="3"/>
      <c r="K6" s="3"/>
      <c r="L6" s="3"/>
    </row>
    <row r="7" s="1" customFormat="1" ht="51" customHeight="1" spans="1:12">
      <c r="A7" s="16" t="s">
        <v>15</v>
      </c>
      <c r="B7" s="14">
        <v>3088</v>
      </c>
      <c r="C7" s="14">
        <v>2868</v>
      </c>
      <c r="D7" s="14"/>
      <c r="E7" s="14">
        <v>70</v>
      </c>
      <c r="F7" s="14">
        <v>150</v>
      </c>
      <c r="G7" s="14"/>
      <c r="H7" s="15" t="s">
        <v>16</v>
      </c>
      <c r="I7" s="3"/>
      <c r="J7" s="3"/>
      <c r="K7" s="3"/>
      <c r="L7" s="3"/>
    </row>
    <row r="8" s="1" customFormat="1" ht="51" customHeight="1" spans="1:12">
      <c r="A8" s="16" t="s">
        <v>17</v>
      </c>
      <c r="B8" s="14">
        <v>2197</v>
      </c>
      <c r="C8" s="14">
        <v>2077</v>
      </c>
      <c r="D8" s="14"/>
      <c r="E8" s="14">
        <v>70</v>
      </c>
      <c r="F8" s="14">
        <v>50</v>
      </c>
      <c r="G8" s="14"/>
      <c r="H8" s="15" t="s">
        <v>16</v>
      </c>
      <c r="I8" s="3"/>
      <c r="J8" s="3"/>
      <c r="K8" s="3"/>
      <c r="L8" s="3"/>
    </row>
    <row r="9" s="1" customFormat="1" ht="51" customHeight="1" spans="1:12">
      <c r="A9" s="16" t="s">
        <v>18</v>
      </c>
      <c r="B9" s="14">
        <v>2197</v>
      </c>
      <c r="C9" s="14">
        <v>2077</v>
      </c>
      <c r="D9" s="14"/>
      <c r="E9" s="14">
        <v>70</v>
      </c>
      <c r="F9" s="14">
        <v>50</v>
      </c>
      <c r="G9" s="14"/>
      <c r="H9" s="15" t="s">
        <v>16</v>
      </c>
      <c r="I9" s="3"/>
      <c r="J9" s="3"/>
      <c r="K9" s="3"/>
      <c r="L9" s="3"/>
    </row>
    <row r="10" s="1" customFormat="1" ht="51" customHeight="1" spans="1:14">
      <c r="A10" s="16" t="s">
        <v>19</v>
      </c>
      <c r="B10" s="14">
        <v>891</v>
      </c>
      <c r="C10" s="14">
        <v>791</v>
      </c>
      <c r="D10" s="14"/>
      <c r="E10" s="14"/>
      <c r="F10" s="14">
        <v>100</v>
      </c>
      <c r="G10" s="14"/>
      <c r="H10" s="15" t="s">
        <v>16</v>
      </c>
      <c r="I10" s="28"/>
      <c r="J10" s="28"/>
      <c r="K10" s="28"/>
      <c r="L10" s="28"/>
      <c r="M10" s="29"/>
      <c r="N10" s="29"/>
    </row>
    <row r="11" s="1" customFormat="1" ht="51" customHeight="1" spans="1:14">
      <c r="A11" s="16" t="s">
        <v>18</v>
      </c>
      <c r="B11" s="14">
        <v>891</v>
      </c>
      <c r="C11" s="14">
        <v>791</v>
      </c>
      <c r="D11" s="14"/>
      <c r="E11" s="14"/>
      <c r="F11" s="14">
        <v>100</v>
      </c>
      <c r="G11" s="14"/>
      <c r="H11" s="15" t="s">
        <v>16</v>
      </c>
      <c r="I11" s="28"/>
      <c r="J11" s="28"/>
      <c r="K11" s="28"/>
      <c r="L11" s="28"/>
      <c r="M11" s="29"/>
      <c r="N11" s="29"/>
    </row>
    <row r="12" s="1" customFormat="1" ht="51" customHeight="1" spans="1:12">
      <c r="A12" s="16" t="s">
        <v>20</v>
      </c>
      <c r="B12" s="14"/>
      <c r="C12" s="14"/>
      <c r="D12" s="14"/>
      <c r="E12" s="14"/>
      <c r="F12" s="14"/>
      <c r="G12" s="14"/>
      <c r="H12" s="15" t="s">
        <v>16</v>
      </c>
      <c r="I12" s="3"/>
      <c r="J12" s="3"/>
      <c r="K12" s="3"/>
      <c r="L12" s="3"/>
    </row>
    <row r="13" s="1" customFormat="1" ht="51" customHeight="1" spans="1:12">
      <c r="A13" s="16" t="s">
        <v>18</v>
      </c>
      <c r="B13" s="14"/>
      <c r="C13" s="14"/>
      <c r="D13" s="14"/>
      <c r="E13" s="14"/>
      <c r="F13" s="14"/>
      <c r="G13" s="14"/>
      <c r="H13" s="15" t="s">
        <v>16</v>
      </c>
      <c r="I13" s="3"/>
      <c r="J13" s="3"/>
      <c r="K13" s="3"/>
      <c r="L13" s="3"/>
    </row>
    <row r="14" s="1" customFormat="1" ht="73" customHeight="1" spans="1:12">
      <c r="A14" s="16" t="s">
        <v>21</v>
      </c>
      <c r="B14" s="14">
        <v>3088</v>
      </c>
      <c r="C14" s="14">
        <v>2868</v>
      </c>
      <c r="D14" s="14"/>
      <c r="E14" s="14">
        <v>70</v>
      </c>
      <c r="F14" s="14">
        <v>150</v>
      </c>
      <c r="G14" s="14"/>
      <c r="H14" s="15" t="s">
        <v>22</v>
      </c>
      <c r="I14" s="3"/>
      <c r="J14" s="3"/>
      <c r="K14" s="3"/>
      <c r="L14" s="3"/>
    </row>
    <row r="15" s="1" customFormat="1" ht="51" customHeight="1" spans="1:12">
      <c r="A15" s="16" t="s">
        <v>23</v>
      </c>
      <c r="B15" s="14">
        <v>1381</v>
      </c>
      <c r="C15" s="14">
        <v>1381</v>
      </c>
      <c r="D15" s="14"/>
      <c r="E15" s="14"/>
      <c r="F15" s="14"/>
      <c r="G15" s="14"/>
      <c r="H15" s="15" t="s">
        <v>16</v>
      </c>
      <c r="I15" s="3"/>
      <c r="J15" s="3"/>
      <c r="K15" s="3"/>
      <c r="L15" s="3"/>
    </row>
    <row r="16" s="1" customFormat="1" ht="51" customHeight="1" spans="1:12">
      <c r="A16" s="16" t="s">
        <v>24</v>
      </c>
      <c r="B16" s="14">
        <v>1381</v>
      </c>
      <c r="C16" s="14">
        <v>1381</v>
      </c>
      <c r="D16" s="14"/>
      <c r="E16" s="14"/>
      <c r="F16" s="14"/>
      <c r="G16" s="14"/>
      <c r="H16" s="15" t="s">
        <v>16</v>
      </c>
      <c r="I16" s="3"/>
      <c r="J16" s="3"/>
      <c r="K16" s="3"/>
      <c r="L16" s="3"/>
    </row>
    <row r="17" s="1" customFormat="1" ht="51" customHeight="1" spans="1:12">
      <c r="A17" s="16" t="s">
        <v>25</v>
      </c>
      <c r="B17" s="14"/>
      <c r="C17" s="14"/>
      <c r="D17" s="14"/>
      <c r="E17" s="14"/>
      <c r="F17" s="14"/>
      <c r="G17" s="14"/>
      <c r="H17" s="15" t="s">
        <v>26</v>
      </c>
      <c r="I17" s="3"/>
      <c r="J17" s="3"/>
      <c r="K17" s="3"/>
      <c r="L17" s="3"/>
    </row>
    <row r="18" s="1" customFormat="1" ht="51" customHeight="1" spans="1:12">
      <c r="A18" s="16" t="s">
        <v>24</v>
      </c>
      <c r="B18" s="14"/>
      <c r="C18" s="14"/>
      <c r="D18" s="14"/>
      <c r="E18" s="14"/>
      <c r="F18" s="14"/>
      <c r="G18" s="14"/>
      <c r="H18" s="15" t="s">
        <v>27</v>
      </c>
      <c r="I18" s="3"/>
      <c r="J18" s="3"/>
      <c r="K18" s="3"/>
      <c r="L18" s="3"/>
    </row>
    <row r="19" s="1" customFormat="1" ht="51" customHeight="1" spans="1:12">
      <c r="A19" s="16" t="s">
        <v>28</v>
      </c>
      <c r="B19" s="14">
        <v>1920</v>
      </c>
      <c r="C19" s="14">
        <v>1920</v>
      </c>
      <c r="D19" s="14"/>
      <c r="E19" s="14"/>
      <c r="F19" s="14"/>
      <c r="G19" s="14"/>
      <c r="H19" s="15" t="s">
        <v>29</v>
      </c>
      <c r="I19" s="3"/>
      <c r="J19" s="3"/>
      <c r="K19" s="3"/>
      <c r="L19" s="3"/>
    </row>
    <row r="20" s="1" customFormat="1" ht="55" customHeight="1" spans="1:12">
      <c r="A20" s="12" t="s">
        <v>30</v>
      </c>
      <c r="B20" s="17"/>
      <c r="C20" s="17"/>
      <c r="D20" s="18"/>
      <c r="E20" s="18"/>
      <c r="F20" s="14"/>
      <c r="G20" s="14"/>
      <c r="I20" s="30"/>
      <c r="J20" s="3"/>
      <c r="K20" s="31"/>
      <c r="L20" s="32"/>
    </row>
    <row r="21" s="1" customFormat="1" ht="62" customHeight="1" spans="1:12">
      <c r="A21" s="19" t="s">
        <v>31</v>
      </c>
      <c r="B21" s="18">
        <v>3641.66</v>
      </c>
      <c r="C21" s="18">
        <v>3611.66</v>
      </c>
      <c r="D21" s="18"/>
      <c r="E21" s="18"/>
      <c r="F21" s="14">
        <v>30</v>
      </c>
      <c r="G21" s="14"/>
      <c r="H21" s="15" t="s">
        <v>32</v>
      </c>
      <c r="I21" s="30"/>
      <c r="J21" s="3"/>
      <c r="K21" s="31"/>
      <c r="L21" s="32"/>
    </row>
    <row r="22" s="1" customFormat="1" ht="93" customHeight="1" spans="1:12">
      <c r="A22" s="19" t="s">
        <v>33</v>
      </c>
      <c r="B22" s="20">
        <v>0.57</v>
      </c>
      <c r="C22" s="20">
        <v>0.585</v>
      </c>
      <c r="D22" s="18"/>
      <c r="E22" s="18"/>
      <c r="F22" s="20">
        <v>0.2</v>
      </c>
      <c r="G22" s="14"/>
      <c r="H22" s="21" t="s">
        <v>41</v>
      </c>
      <c r="I22" s="30"/>
      <c r="J22" s="3"/>
      <c r="K22" s="31"/>
      <c r="L22" s="33"/>
    </row>
    <row r="23" s="2" customFormat="1" ht="49" customHeight="1" spans="1:14">
      <c r="A23" s="12" t="s">
        <v>35</v>
      </c>
      <c r="B23" s="18"/>
      <c r="C23" s="22"/>
      <c r="D23" s="16"/>
      <c r="E23" s="16"/>
      <c r="F23" s="16"/>
      <c r="G23" s="16"/>
      <c r="H23" s="15"/>
      <c r="I23" s="30"/>
      <c r="J23" s="3"/>
      <c r="K23" s="31"/>
      <c r="L23" s="33"/>
      <c r="M23" s="1"/>
      <c r="N23" s="1"/>
    </row>
    <row r="24" s="2" customFormat="1" ht="66" customHeight="1" spans="1:14">
      <c r="A24" s="23" t="s">
        <v>36</v>
      </c>
      <c r="B24" s="39">
        <v>142.63</v>
      </c>
      <c r="C24" s="39">
        <v>142.63</v>
      </c>
      <c r="D24" s="22"/>
      <c r="E24" s="22"/>
      <c r="F24" s="22"/>
      <c r="G24" s="40" t="s">
        <v>57</v>
      </c>
      <c r="H24" s="24" t="s">
        <v>32</v>
      </c>
      <c r="I24" s="30"/>
      <c r="J24" s="3"/>
      <c r="K24" s="31"/>
      <c r="L24" s="33"/>
      <c r="M24" s="1"/>
      <c r="N24" s="1"/>
    </row>
    <row r="25" s="2" customFormat="1" ht="90" customHeight="1" spans="1:14">
      <c r="A25" s="25" t="s">
        <v>37</v>
      </c>
      <c r="B25" s="25"/>
      <c r="C25" s="25"/>
      <c r="D25" s="25"/>
      <c r="E25" s="25"/>
      <c r="F25" s="25"/>
      <c r="G25" s="25"/>
      <c r="H25" s="25"/>
      <c r="I25" s="3"/>
      <c r="J25" s="3"/>
      <c r="K25" s="3"/>
      <c r="L25" s="3"/>
      <c r="M25" s="1"/>
      <c r="N25" s="1"/>
    </row>
    <row r="26" s="1" customFormat="1" ht="14" customHeight="1" spans="1:12">
      <c r="A26" s="26" t="s">
        <v>38</v>
      </c>
      <c r="B26" s="26"/>
      <c r="C26" s="26"/>
      <c r="D26" s="26"/>
      <c r="E26" s="26"/>
      <c r="F26" s="26"/>
      <c r="G26" s="27"/>
      <c r="I26" s="3"/>
      <c r="J26" s="3"/>
      <c r="K26" s="3"/>
      <c r="L26" s="3"/>
    </row>
  </sheetData>
  <mergeCells count="8">
    <mergeCell ref="A2:H2"/>
    <mergeCell ref="A3:B3"/>
    <mergeCell ref="C3:E3"/>
    <mergeCell ref="C4:G4"/>
    <mergeCell ref="A25:H25"/>
    <mergeCell ref="A4:A5"/>
    <mergeCell ref="B4:B5"/>
    <mergeCell ref="H4:H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桂林市汇总表</vt:lpstr>
      <vt:lpstr>临桂区</vt:lpstr>
      <vt:lpstr>灵川县</vt:lpstr>
      <vt:lpstr>平乐县</vt:lpstr>
      <vt:lpstr>荔浦市</vt:lpstr>
      <vt:lpstr>恭城县</vt:lpstr>
      <vt:lpstr>兴安县</vt:lpstr>
      <vt:lpstr>龙胜县</vt:lpstr>
      <vt:lpstr>阳朔县</vt:lpstr>
      <vt:lpstr>资源县</vt:lpstr>
      <vt:lpstr>永福县</vt:lpstr>
      <vt:lpstr>灌阳县</vt:lpstr>
      <vt:lpstr>雁山区</vt:lpstr>
      <vt:lpstr>全州县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Hlz</cp:lastModifiedBy>
  <dcterms:created xsi:type="dcterms:W3CDTF">2021-01-29T03:25:00Z</dcterms:created>
  <dcterms:modified xsi:type="dcterms:W3CDTF">2023-10-09T10:16:59Z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58DF7728CF02490FB717D3C14640EF2E</vt:lpwstr>
  </property>
</Properties>
</file>