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桂林市汇总表" sheetId="4" r:id="rId1"/>
    <sheet name="平乐县" sheetId="5" r:id="rId2"/>
    <sheet name="荔浦市" sheetId="6" r:id="rId3"/>
    <sheet name="资源县" sheetId="7" r:id="rId4"/>
    <sheet name="阳朔县" sheetId="8" r:id="rId5"/>
    <sheet name="雁山区" sheetId="9" r:id="rId6"/>
    <sheet name="全州县" sheetId="10" r:id="rId7"/>
    <sheet name="灵川县" sheetId="11" r:id="rId8"/>
    <sheet name="兴安县" sheetId="12" r:id="rId9"/>
    <sheet name="灌阳县" sheetId="13" r:id="rId10"/>
    <sheet name="龙胜县" sheetId="14" r:id="rId11"/>
    <sheet name="永福县" sheetId="15" r:id="rId12"/>
    <sheet name="恭城县" sheetId="16" r:id="rId13"/>
    <sheet name="临桂区" sheetId="17" r:id="rId14"/>
  </sheets>
  <definedNames>
    <definedName name="_xlnm.Print_Area" localSheetId="0">桂林市汇总表!$A$1:$H$25</definedName>
    <definedName name="_xlnm.Print_Titles" localSheetId="0">桂林市汇总表!$4:$5</definedName>
  </definedNames>
  <calcPr calcId="144525" concurrentCalc="0"/>
</workbook>
</file>

<file path=xl/sharedStrings.xml><?xml version="1.0" encoding="utf-8"?>
<sst xmlns="http://schemas.openxmlformats.org/spreadsheetml/2006/main" count="718" uniqueCount="63">
  <si>
    <t>附件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</si>
  <si>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</si>
  <si>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</si>
  <si>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填报日期：2021年8月2日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</si>
  <si>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</si>
  <si>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</si>
  <si>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</si>
  <si>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</si>
  <si>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</si>
  <si>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</si>
  <si>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</si>
  <si>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</si>
  <si>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</si>
  <si>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</si>
  <si>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此项为（一）、（二）、（三）、（四）的合计数</t>
  </si>
  <si>
    <t>（一） 中央资金预算安排数</t>
  </si>
  <si>
    <t>参照国扶系统数填写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</si>
  <si>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</si>
  <si>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</si>
  <si>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</si>
  <si>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</si>
  <si>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</si>
  <si>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</si>
  <si>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</si>
  <si>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</si>
  <si>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</si>
  <si>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</si>
  <si>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</si>
  <si>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</si>
  <si>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</si>
  <si>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</si>
  <si>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</si>
  <si>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</si>
  <si>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</si>
  <si>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</si>
  <si>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</si>
  <si>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</si>
  <si>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</si>
  <si>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</si>
  <si>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填报单位：平乐县扶贫开发办公室</t>
  </si>
  <si>
    <t xml:space="preserve">  填报日期：2021年 7月 30日</t>
  </si>
  <si>
    <t>填报单位：荔浦市扶贫开发办公室</t>
  </si>
  <si>
    <t xml:space="preserve">  填报日期：2021年7月30日</t>
  </si>
  <si>
    <t>备注：2020年结余资金为55.4914万元，其中财政局收回剩余县配套资金5.872077万元。</t>
  </si>
  <si>
    <t>填报单位：资源县乡村振兴局</t>
  </si>
  <si>
    <t>填报单位：阳朔县乡村振兴局（代）</t>
  </si>
  <si>
    <t>剩余8.95万元为未支出的项目质保金。</t>
  </si>
  <si>
    <t>填报单位：桂林市雁山区乡村振兴局</t>
  </si>
  <si>
    <t>填报单位：全州县乡村振兴局</t>
  </si>
  <si>
    <t xml:space="preserve"> </t>
  </si>
  <si>
    <t xml:space="preserve">  </t>
  </si>
  <si>
    <t>填报单位：灵川县乡村振兴局</t>
  </si>
  <si>
    <t>填报单位：兴安县</t>
  </si>
  <si>
    <t xml:space="preserve">  填报日期：2021年 7月29日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</si>
  <si>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</t>
    </r>
    <r>
      <rPr>
        <b/>
        <sz val="24"/>
        <color theme="1"/>
        <rFont val="Times New Roman"/>
        <charset val="134"/>
      </rPr>
      <t>7</t>
    </r>
    <r>
      <rPr>
        <b/>
        <sz val="24"/>
        <color theme="1"/>
        <rFont val="宋体"/>
        <charset val="134"/>
      </rPr>
      <t>月份财政衔接推进乡村振兴补助资金安排、拨付及支出情况表</t>
    </r>
  </si>
  <si>
    <t>填报单位：灌阳县乡村振兴局</t>
  </si>
  <si>
    <t>填报单位：龙胜各族自治县扶贫开发办公室</t>
  </si>
  <si>
    <t>填报日期：2021年7月30日                单位：万元</t>
  </si>
  <si>
    <t>填报单位：永福县乡村振兴局</t>
  </si>
  <si>
    <t>填报单位：恭城瑶族自治县乡村振兴局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</si>
  <si>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</t>
    </r>
    <r>
      <rPr>
        <b/>
        <sz val="24"/>
        <color theme="1"/>
        <rFont val="Times New Roman"/>
        <charset val="134"/>
      </rPr>
      <t>7</t>
    </r>
    <r>
      <rPr>
        <b/>
        <sz val="24"/>
        <color theme="1"/>
        <rFont val="宋体"/>
        <charset val="134"/>
      </rPr>
      <t>月政衔接推进乡村振兴补助资金安排、拨付及支出情况表</t>
    </r>
  </si>
  <si>
    <t>填报单位：临桂区乡村振兴局</t>
  </si>
  <si>
    <t xml:space="preserve">  填报日期：2021年7月27 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</si>
</sst>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00_ "/>
    <numFmt numFmtId="179" formatCode="0.0000_ "/>
    <numFmt numFmtId="180" formatCode="0.00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sz val="12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2"/>
      <name val="楷体"/>
      <charset val="134"/>
    </font>
    <font>
      <sz val="18"/>
      <name val="楷体"/>
      <charset val="134"/>
    </font>
    <font>
      <sz val="18"/>
      <color rgb="FFFF0000"/>
      <name val="楷体"/>
      <charset val="134"/>
    </font>
    <font>
      <sz val="14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2"/>
      <color rgb="FFFF0000"/>
      <name val="楷体"/>
      <charset val="134"/>
    </font>
    <font>
      <sz val="18"/>
      <color rgb="FF000000"/>
      <name val="楷体"/>
      <charset val="134"/>
    </font>
    <font>
      <sz val="12"/>
      <name val="宋体"/>
      <charset val="134"/>
    </font>
    <font>
      <sz val="14"/>
      <color indexed="8"/>
      <name val="楷体"/>
      <charset val="134"/>
    </font>
    <font>
      <sz val="14"/>
      <name val="楷体"/>
      <charset val="134"/>
    </font>
    <font>
      <b/>
      <sz val="16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3" fillId="0" borderId="2" xfId="0" applyNumberFormat="1" applyFont="1" applyFill="1" applyBorder="1" applyAlignment="1">
      <alignment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justify" vertical="center" wrapText="1"/>
    </xf>
    <xf numFmtId="0" fontId="14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179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179" fontId="21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view="pageBreakPreview" zoomScale="60" zoomScaleNormal="77" workbookViewId="0">
      <selection activeCell="A9" sqref="A9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ht="18.75" spans="1:1">
      <c r="A1" s="4" t="s">
        <v>0</v>
      </c>
    </row>
    <row r="2" ht="5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3" customHeight="1" spans="1:8">
      <c r="A3" s="6" t="s">
        <v>2</v>
      </c>
      <c r="B3" s="6"/>
      <c r="C3" s="7" t="s">
        <v>3</v>
      </c>
      <c r="D3" s="7"/>
      <c r="E3" s="7"/>
      <c r="F3" s="8"/>
      <c r="G3" s="8"/>
      <c r="H3" s="9" t="s">
        <v>4</v>
      </c>
    </row>
    <row r="4" ht="29" customHeight="1" spans="1:8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</row>
    <row r="5" ht="51" customHeight="1" spans="1:8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</row>
    <row r="6" ht="51" customHeight="1" spans="1:8">
      <c r="A6" s="12" t="s">
        <v>13</v>
      </c>
      <c r="B6" s="56">
        <f>SUM(C6+D6+E6+F6)</f>
        <v>114574.39</v>
      </c>
      <c r="C6" s="57">
        <v>106373.39</v>
      </c>
      <c r="D6" s="56">
        <v>500</v>
      </c>
      <c r="E6" s="58">
        <v>7161</v>
      </c>
      <c r="F6" s="59">
        <v>540</v>
      </c>
      <c r="G6" s="60"/>
      <c r="H6" s="14" t="s">
        <v>14</v>
      </c>
    </row>
    <row r="7" ht="51" customHeight="1" spans="1:8">
      <c r="A7" s="15" t="s">
        <v>15</v>
      </c>
      <c r="B7" s="61">
        <f t="shared" ref="B7:B24" si="0">SUM(C7+D7+E7+F7)</f>
        <v>59138</v>
      </c>
      <c r="C7" s="58">
        <v>50937</v>
      </c>
      <c r="D7" s="61">
        <v>500</v>
      </c>
      <c r="E7" s="58">
        <v>7161</v>
      </c>
      <c r="F7" s="59">
        <v>540</v>
      </c>
      <c r="G7" s="60"/>
      <c r="H7" s="14" t="s">
        <v>16</v>
      </c>
    </row>
    <row r="8" ht="51" customHeight="1" spans="1:8">
      <c r="A8" s="15" t="s">
        <v>17</v>
      </c>
      <c r="B8" s="61">
        <f t="shared" si="0"/>
        <v>41525</v>
      </c>
      <c r="C8" s="58">
        <v>38382</v>
      </c>
      <c r="D8" s="61"/>
      <c r="E8" s="58">
        <v>2923</v>
      </c>
      <c r="F8" s="59">
        <v>220</v>
      </c>
      <c r="G8" s="60"/>
      <c r="H8" s="14" t="s">
        <v>16</v>
      </c>
    </row>
    <row r="9" ht="51" customHeight="1" spans="1:8">
      <c r="A9" s="15" t="s">
        <v>18</v>
      </c>
      <c r="B9" s="61">
        <f t="shared" si="0"/>
        <v>41525</v>
      </c>
      <c r="C9" s="58">
        <v>38382</v>
      </c>
      <c r="D9" s="61"/>
      <c r="E9" s="58">
        <v>2923</v>
      </c>
      <c r="F9" s="59">
        <v>220</v>
      </c>
      <c r="G9" s="60"/>
      <c r="H9" s="14" t="s">
        <v>16</v>
      </c>
    </row>
    <row r="10" ht="51" customHeight="1" spans="1:14">
      <c r="A10" s="15" t="s">
        <v>19</v>
      </c>
      <c r="B10" s="61">
        <f t="shared" si="0"/>
        <v>17613</v>
      </c>
      <c r="C10" s="58">
        <v>12555</v>
      </c>
      <c r="D10" s="61">
        <v>500</v>
      </c>
      <c r="E10" s="58">
        <v>4238</v>
      </c>
      <c r="F10" s="59">
        <v>320</v>
      </c>
      <c r="G10" s="60"/>
      <c r="H10" s="14" t="s">
        <v>16</v>
      </c>
      <c r="I10" s="30"/>
      <c r="J10" s="30"/>
      <c r="K10" s="30"/>
      <c r="L10" s="30"/>
      <c r="M10" s="31"/>
      <c r="N10" s="31"/>
    </row>
    <row r="11" ht="51" customHeight="1" spans="1:14">
      <c r="A11" s="15" t="s">
        <v>18</v>
      </c>
      <c r="B11" s="61">
        <f t="shared" si="0"/>
        <v>17613</v>
      </c>
      <c r="C11" s="58">
        <v>12555</v>
      </c>
      <c r="D11" s="61">
        <v>500</v>
      </c>
      <c r="E11" s="58">
        <v>4238</v>
      </c>
      <c r="F11" s="59">
        <v>320</v>
      </c>
      <c r="G11" s="60"/>
      <c r="H11" s="14" t="s">
        <v>16</v>
      </c>
      <c r="I11" s="30"/>
      <c r="J11" s="30"/>
      <c r="K11" s="30"/>
      <c r="L11" s="30"/>
      <c r="M11" s="31"/>
      <c r="N11" s="31"/>
    </row>
    <row r="12" ht="51" customHeight="1" spans="1:8">
      <c r="A12" s="15" t="s">
        <v>20</v>
      </c>
      <c r="B12" s="61">
        <f t="shared" si="0"/>
        <v>0</v>
      </c>
      <c r="C12" s="58"/>
      <c r="D12" s="61"/>
      <c r="E12" s="57"/>
      <c r="F12" s="62"/>
      <c r="G12" s="60"/>
      <c r="H12" s="14" t="s">
        <v>16</v>
      </c>
    </row>
    <row r="13" ht="51" customHeight="1" spans="1:8">
      <c r="A13" s="15" t="s">
        <v>18</v>
      </c>
      <c r="B13" s="61">
        <f t="shared" si="0"/>
        <v>0</v>
      </c>
      <c r="C13" s="58"/>
      <c r="D13" s="61"/>
      <c r="E13" s="57"/>
      <c r="F13" s="62"/>
      <c r="G13" s="60"/>
      <c r="H13" s="14" t="s">
        <v>16</v>
      </c>
    </row>
    <row r="14" ht="73" customHeight="1" spans="1:8">
      <c r="A14" s="15" t="s">
        <v>21</v>
      </c>
      <c r="B14" s="61">
        <f t="shared" si="0"/>
        <v>59138</v>
      </c>
      <c r="C14" s="58">
        <v>50937</v>
      </c>
      <c r="D14" s="61">
        <v>500</v>
      </c>
      <c r="E14" s="58">
        <v>7161</v>
      </c>
      <c r="F14" s="59">
        <v>540</v>
      </c>
      <c r="G14" s="60"/>
      <c r="H14" s="14" t="s">
        <v>22</v>
      </c>
    </row>
    <row r="15" ht="51" customHeight="1" spans="1:8">
      <c r="A15" s="15" t="s">
        <v>23</v>
      </c>
      <c r="B15" s="61">
        <f t="shared" si="0"/>
        <v>47837</v>
      </c>
      <c r="C15" s="58">
        <v>47837</v>
      </c>
      <c r="D15" s="61"/>
      <c r="E15" s="57"/>
      <c r="F15" s="62"/>
      <c r="G15" s="60"/>
      <c r="H15" s="14" t="s">
        <v>16</v>
      </c>
    </row>
    <row r="16" ht="51" customHeight="1" spans="1:8">
      <c r="A16" s="15" t="s">
        <v>24</v>
      </c>
      <c r="B16" s="61">
        <f t="shared" si="0"/>
        <v>47837</v>
      </c>
      <c r="C16" s="58">
        <v>47837</v>
      </c>
      <c r="D16" s="61"/>
      <c r="E16" s="57"/>
      <c r="F16" s="62"/>
      <c r="G16" s="60"/>
      <c r="H16" s="14" t="s">
        <v>16</v>
      </c>
    </row>
    <row r="17" ht="51" customHeight="1" spans="1:8">
      <c r="A17" s="15" t="s">
        <v>25</v>
      </c>
      <c r="B17" s="61">
        <f t="shared" si="0"/>
        <v>0</v>
      </c>
      <c r="C17" s="58"/>
      <c r="D17" s="61"/>
      <c r="E17" s="57"/>
      <c r="F17" s="62"/>
      <c r="G17" s="60"/>
      <c r="H17" s="14" t="s">
        <v>26</v>
      </c>
    </row>
    <row r="18" ht="51" customHeight="1" spans="1:8">
      <c r="A18" s="15" t="s">
        <v>24</v>
      </c>
      <c r="B18" s="61">
        <f t="shared" si="0"/>
        <v>0</v>
      </c>
      <c r="C18" s="58"/>
      <c r="D18" s="61"/>
      <c r="E18" s="57"/>
      <c r="F18" s="62"/>
      <c r="G18" s="60"/>
      <c r="H18" s="14" t="s">
        <v>27</v>
      </c>
    </row>
    <row r="19" ht="51" customHeight="1" spans="1:8">
      <c r="A19" s="15" t="s">
        <v>28</v>
      </c>
      <c r="B19" s="56">
        <f t="shared" si="0"/>
        <v>7599.39</v>
      </c>
      <c r="C19" s="57">
        <v>7599.39</v>
      </c>
      <c r="D19" s="56"/>
      <c r="E19" s="57"/>
      <c r="F19" s="62"/>
      <c r="G19" s="60"/>
      <c r="H19" s="14" t="s">
        <v>29</v>
      </c>
    </row>
    <row r="20" ht="55" customHeight="1" spans="1:12">
      <c r="A20" s="12" t="s">
        <v>30</v>
      </c>
      <c r="B20" s="56"/>
      <c r="C20" s="63"/>
      <c r="D20" s="50"/>
      <c r="E20" s="50"/>
      <c r="F20" s="56"/>
      <c r="G20" s="60"/>
      <c r="I20" s="32"/>
      <c r="K20" s="33"/>
      <c r="L20" s="34"/>
    </row>
    <row r="21" ht="62" customHeight="1" spans="1:12">
      <c r="A21" s="64" t="s">
        <v>31</v>
      </c>
      <c r="B21" s="65">
        <f t="shared" si="0"/>
        <v>55178.1173</v>
      </c>
      <c r="C21" s="66">
        <v>53391.9773</v>
      </c>
      <c r="D21" s="50"/>
      <c r="E21" s="50">
        <v>1648.09</v>
      </c>
      <c r="F21" s="56">
        <v>138.05</v>
      </c>
      <c r="G21" s="60"/>
      <c r="H21" s="14" t="s">
        <v>32</v>
      </c>
      <c r="I21" s="32"/>
      <c r="K21" s="33"/>
      <c r="L21" s="34"/>
    </row>
    <row r="22" ht="93" customHeight="1" spans="1:12">
      <c r="A22" s="64" t="s">
        <v>33</v>
      </c>
      <c r="B22" s="49">
        <v>0.4816</v>
      </c>
      <c r="C22" s="49">
        <v>0.502</v>
      </c>
      <c r="D22" s="50"/>
      <c r="E22" s="49">
        <v>0.2301</v>
      </c>
      <c r="F22" s="49">
        <v>0.2556</v>
      </c>
      <c r="G22" s="60"/>
      <c r="H22" s="22" t="s">
        <v>34</v>
      </c>
      <c r="I22" s="32"/>
      <c r="K22" s="33"/>
      <c r="L22" s="35"/>
    </row>
    <row r="23" s="2" customFormat="1" ht="49" customHeight="1" spans="1:14">
      <c r="A23" s="67" t="s">
        <v>35</v>
      </c>
      <c r="B23" s="56"/>
      <c r="C23" s="53"/>
      <c r="D23" s="50"/>
      <c r="E23" s="50"/>
      <c r="F23" s="50"/>
      <c r="G23" s="46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68" t="s">
        <v>36</v>
      </c>
      <c r="B24" s="69">
        <f t="shared" si="0"/>
        <v>1799.978</v>
      </c>
      <c r="C24" s="66">
        <v>1769.738</v>
      </c>
      <c r="D24" s="57"/>
      <c r="E24" s="70">
        <v>30.24</v>
      </c>
      <c r="F24" s="53"/>
      <c r="G24" s="71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72" t="s">
        <v>37</v>
      </c>
      <c r="B25" s="72"/>
      <c r="C25" s="72"/>
      <c r="D25" s="72"/>
      <c r="E25" s="72"/>
      <c r="F25" s="72"/>
      <c r="G25" s="72"/>
      <c r="H25" s="72"/>
      <c r="I25" s="3"/>
      <c r="J25" s="3"/>
      <c r="K25" s="3"/>
      <c r="L25" s="3"/>
      <c r="M25" s="1"/>
      <c r="N25" s="1"/>
    </row>
    <row r="26" ht="14" customHeight="1" spans="1:7">
      <c r="A26" s="28" t="s">
        <v>38</v>
      </c>
      <c r="B26" s="28"/>
      <c r="C26" s="28"/>
      <c r="D26" s="28"/>
      <c r="E26" s="28"/>
      <c r="F26" s="28"/>
      <c r="G26" s="29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00694444444445" right="0.432638888888889" top="0.235416666666667" bottom="0.118055555555556" header="0.297916666666667" footer="0.15625"/>
  <pageSetup paperSize="9" scale="54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1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39" t="s">
        <v>54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55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v>15120</v>
      </c>
      <c r="C6" s="13">
        <v>14772</v>
      </c>
      <c r="D6" s="13"/>
      <c r="E6" s="13">
        <v>348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v>6616</v>
      </c>
      <c r="C7" s="13">
        <v>6268</v>
      </c>
      <c r="D7" s="19"/>
      <c r="E7" s="13">
        <v>348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5207</v>
      </c>
      <c r="C8" s="13">
        <v>5059</v>
      </c>
      <c r="D8" s="19"/>
      <c r="E8" s="13">
        <v>148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5207</v>
      </c>
      <c r="C9" s="13">
        <v>5059</v>
      </c>
      <c r="D9" s="19"/>
      <c r="E9" s="13">
        <v>148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1409</v>
      </c>
      <c r="C10" s="13">
        <v>1209</v>
      </c>
      <c r="D10" s="19"/>
      <c r="E10" s="13">
        <v>200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1409</v>
      </c>
      <c r="C11" s="13">
        <v>1209</v>
      </c>
      <c r="D11" s="19"/>
      <c r="E11" s="13">
        <v>200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9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9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v>6616</v>
      </c>
      <c r="C14" s="13">
        <v>6268</v>
      </c>
      <c r="D14" s="19"/>
      <c r="E14" s="13">
        <v>348</v>
      </c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v>8504</v>
      </c>
      <c r="C15" s="13">
        <v>8504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8504</v>
      </c>
      <c r="C16" s="13">
        <v>8504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/>
      <c r="C19" s="13"/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13">
        <v>7658.28</v>
      </c>
      <c r="C21" s="18">
        <v>7583.73</v>
      </c>
      <c r="D21" s="18"/>
      <c r="E21" s="18">
        <v>74.55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v>0.5065</v>
      </c>
      <c r="C22" s="21">
        <v>0.5134</v>
      </c>
      <c r="D22" s="18"/>
      <c r="E22" s="21">
        <v>0.2142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>
        <v>594.69</v>
      </c>
      <c r="C24" s="40">
        <v>591</v>
      </c>
      <c r="D24" s="36"/>
      <c r="E24" s="36">
        <v>3.69</v>
      </c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5" zoomScaleNormal="85" topLeftCell="A22" workbookViewId="0">
      <selection activeCell="H22" sqref="H22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38" t="s">
        <v>56</v>
      </c>
      <c r="B3" s="38"/>
      <c r="C3" s="38"/>
      <c r="D3" s="38"/>
      <c r="E3" s="38"/>
      <c r="F3" s="38" t="s">
        <v>57</v>
      </c>
      <c r="G3" s="38"/>
      <c r="H3" s="38"/>
      <c r="I3" s="3"/>
      <c r="J3" s="3"/>
      <c r="K3" s="3"/>
      <c r="L3" s="3"/>
    </row>
    <row r="4" s="1" customFormat="1" ht="29.1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>B7+B15+B17+B19</f>
        <v>14136</v>
      </c>
      <c r="C6" s="13">
        <f>C7+C15+C17+C19</f>
        <v>12718</v>
      </c>
      <c r="D6" s="13"/>
      <c r="E6" s="13">
        <f>E7+E15+E17+E19</f>
        <v>1418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>B8+B10+B12</f>
        <v>7596</v>
      </c>
      <c r="C7" s="13">
        <f>C8+C10+C12</f>
        <v>6178</v>
      </c>
      <c r="D7" s="13"/>
      <c r="E7" s="13">
        <f>E8+E10+E12</f>
        <v>1418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5808</v>
      </c>
      <c r="C8" s="13">
        <v>4944</v>
      </c>
      <c r="D8" s="13"/>
      <c r="E8" s="13">
        <v>864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5808</v>
      </c>
      <c r="C9" s="13">
        <v>4944</v>
      </c>
      <c r="D9" s="13"/>
      <c r="E9" s="13">
        <v>864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1788</v>
      </c>
      <c r="C10" s="13">
        <v>1234</v>
      </c>
      <c r="D10" s="13"/>
      <c r="E10" s="13">
        <v>554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1788</v>
      </c>
      <c r="C11" s="13">
        <v>1234</v>
      </c>
      <c r="D11" s="13"/>
      <c r="E11" s="13">
        <v>554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2.95" customHeight="1" spans="1:12">
      <c r="A14" s="15" t="s">
        <v>21</v>
      </c>
      <c r="B14" s="13">
        <f>B7</f>
        <v>7596</v>
      </c>
      <c r="C14" s="13">
        <f>C7</f>
        <v>6178</v>
      </c>
      <c r="D14" s="13"/>
      <c r="E14" s="13">
        <f>E7</f>
        <v>1418</v>
      </c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v>6540</v>
      </c>
      <c r="C15" s="13">
        <v>6540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6540</v>
      </c>
      <c r="C16" s="13">
        <v>6540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/>
      <c r="C19" s="13"/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4.95" customHeight="1" spans="1:12">
      <c r="A20" s="12" t="s">
        <v>30</v>
      </c>
      <c r="B20" s="18">
        <v>6828.79</v>
      </c>
      <c r="C20" s="18">
        <v>6388.9</v>
      </c>
      <c r="D20" s="18"/>
      <c r="E20" s="18">
        <v>439.89</v>
      </c>
      <c r="F20" s="13"/>
      <c r="G20" s="13"/>
      <c r="H20" s="19"/>
      <c r="I20" s="32"/>
      <c r="J20" s="3"/>
      <c r="K20" s="33"/>
      <c r="L20" s="34"/>
    </row>
    <row r="21" s="1" customFormat="1" ht="62.1" customHeight="1" spans="1:12">
      <c r="A21" s="20" t="s">
        <v>31</v>
      </c>
      <c r="B21" s="18">
        <v>6828.79</v>
      </c>
      <c r="C21" s="18">
        <v>6388.9</v>
      </c>
      <c r="D21" s="18"/>
      <c r="E21" s="18">
        <v>439.89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>B21/B6</f>
        <v>0.483077956989247</v>
      </c>
      <c r="C22" s="21">
        <f>C21/C6</f>
        <v>0.502350998584683</v>
      </c>
      <c r="D22" s="21"/>
      <c r="E22" s="21">
        <f>E21/E6</f>
        <v>0.310218617771509</v>
      </c>
      <c r="F22" s="21"/>
      <c r="G22" s="21"/>
      <c r="H22" s="22" t="s">
        <v>34</v>
      </c>
      <c r="I22" s="32"/>
      <c r="J22" s="3"/>
      <c r="K22" s="33"/>
      <c r="L22" s="35"/>
    </row>
    <row r="23" s="2" customFormat="1" ht="48.95" customHeight="1" spans="1:14">
      <c r="A23" s="12" t="s">
        <v>35</v>
      </c>
      <c r="B23" s="36">
        <v>34.77</v>
      </c>
      <c r="C23" s="36">
        <v>34.77</v>
      </c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36">
        <v>34.77</v>
      </c>
      <c r="C24" s="36">
        <v>34.77</v>
      </c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.1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E3"/>
    <mergeCell ref="F3:H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1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58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 t="shared" ref="B6:F6" si="0">B7+B15+B17+B19</f>
        <v>6500</v>
      </c>
      <c r="C6" s="13">
        <f t="shared" si="0"/>
        <v>6342</v>
      </c>
      <c r="D6" s="13"/>
      <c r="E6" s="13">
        <f t="shared" si="0"/>
        <v>78</v>
      </c>
      <c r="F6" s="13">
        <f t="shared" si="0"/>
        <v>80</v>
      </c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 t="shared" ref="B7:B16" si="1">C7+D7+E7+F7+G7</f>
        <v>3580</v>
      </c>
      <c r="C7" s="13">
        <f t="shared" ref="C7:F7" si="2">C8+C10+C12</f>
        <v>3422</v>
      </c>
      <c r="D7" s="13"/>
      <c r="E7" s="13">
        <f t="shared" si="2"/>
        <v>78</v>
      </c>
      <c r="F7" s="13">
        <f t="shared" si="2"/>
        <v>80</v>
      </c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f t="shared" si="1"/>
        <v>2625</v>
      </c>
      <c r="C8" s="13">
        <v>2547</v>
      </c>
      <c r="D8" s="13"/>
      <c r="E8" s="13">
        <v>78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f t="shared" si="1"/>
        <v>2625</v>
      </c>
      <c r="C9" s="13">
        <v>2547</v>
      </c>
      <c r="D9" s="13"/>
      <c r="E9" s="13">
        <v>78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f t="shared" si="1"/>
        <v>955</v>
      </c>
      <c r="C10" s="13">
        <v>875</v>
      </c>
      <c r="D10" s="13"/>
      <c r="E10" s="13"/>
      <c r="F10" s="13">
        <v>80</v>
      </c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f t="shared" si="1"/>
        <v>955</v>
      </c>
      <c r="C11" s="13">
        <v>875</v>
      </c>
      <c r="D11" s="13"/>
      <c r="E11" s="13"/>
      <c r="F11" s="13">
        <v>80</v>
      </c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>
        <f t="shared" si="1"/>
        <v>0</v>
      </c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>
        <f t="shared" si="1"/>
        <v>0</v>
      </c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f t="shared" si="1"/>
        <v>3580</v>
      </c>
      <c r="C14" s="13">
        <v>3422</v>
      </c>
      <c r="D14" s="13"/>
      <c r="E14" s="13">
        <v>78</v>
      </c>
      <c r="F14" s="13">
        <v>80</v>
      </c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f t="shared" si="1"/>
        <v>2450</v>
      </c>
      <c r="C15" s="13">
        <v>2450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f t="shared" si="1"/>
        <v>2450</v>
      </c>
      <c r="C16" s="13">
        <v>2450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>
        <f t="shared" ref="B17:B19" si="3">SUM(C17:G17)</f>
        <v>0</v>
      </c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>
        <f t="shared" si="3"/>
        <v>0</v>
      </c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f t="shared" si="3"/>
        <v>470</v>
      </c>
      <c r="C19" s="13">
        <v>470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H20" s="19"/>
      <c r="I20" s="32"/>
      <c r="J20" s="3"/>
      <c r="K20" s="33"/>
      <c r="L20" s="34"/>
    </row>
    <row r="21" s="1" customFormat="1" ht="62" customHeight="1" spans="1:12">
      <c r="A21" s="20" t="s">
        <v>31</v>
      </c>
      <c r="B21" s="13">
        <f>SUM(C21:G21)</f>
        <v>3383.582</v>
      </c>
      <c r="C21" s="18">
        <v>3353.582</v>
      </c>
      <c r="D21" s="18"/>
      <c r="E21" s="18">
        <v>30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>B21/B6</f>
        <v>0.520551076923077</v>
      </c>
      <c r="C22" s="21">
        <f>C21/C6</f>
        <v>0.528789340901924</v>
      </c>
      <c r="D22" s="18"/>
      <c r="E22" s="21">
        <f>E21/E6</f>
        <v>0.384615384615385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/>
      <c r="C24" s="25"/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1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41" customHeight="1" spans="1:12">
      <c r="A3" s="6" t="s">
        <v>59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>C6+E6+F6</f>
        <v>10503</v>
      </c>
      <c r="C6" s="13">
        <f>C9+C11+C15+C18+C19</f>
        <v>9636</v>
      </c>
      <c r="D6" s="13"/>
      <c r="E6" s="13">
        <f>E7+E15+E18+E19</f>
        <v>787</v>
      </c>
      <c r="F6" s="13">
        <f>F7+F15+F17+F19</f>
        <v>80</v>
      </c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>B9+B11+B13</f>
        <v>4346</v>
      </c>
      <c r="C7" s="13">
        <f>C9+C11+C13</f>
        <v>3479</v>
      </c>
      <c r="D7" s="13"/>
      <c r="E7" s="13">
        <f>E9+E11+E13</f>
        <v>787</v>
      </c>
      <c r="F7" s="13">
        <v>80</v>
      </c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2846</v>
      </c>
      <c r="C8" s="13">
        <v>2549</v>
      </c>
      <c r="D8" s="13"/>
      <c r="E8" s="13">
        <v>217</v>
      </c>
      <c r="F8" s="13">
        <v>80</v>
      </c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f>C9+E9+F9</f>
        <v>2846</v>
      </c>
      <c r="C9" s="13">
        <v>2549</v>
      </c>
      <c r="D9" s="13"/>
      <c r="E9" s="13">
        <v>217</v>
      </c>
      <c r="F9" s="13">
        <v>80</v>
      </c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1500</v>
      </c>
      <c r="C10" s="13">
        <v>930</v>
      </c>
      <c r="D10" s="13"/>
      <c r="E10" s="13">
        <v>570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1500</v>
      </c>
      <c r="C11" s="13">
        <v>930</v>
      </c>
      <c r="D11" s="13"/>
      <c r="E11" s="13">
        <v>570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f>C14+E14+F14</f>
        <v>4346</v>
      </c>
      <c r="C14" s="13">
        <f t="shared" ref="C14:F14" si="0">C9+C11+C13</f>
        <v>3479</v>
      </c>
      <c r="D14" s="13"/>
      <c r="E14" s="13">
        <f t="shared" si="0"/>
        <v>787</v>
      </c>
      <c r="F14" s="13">
        <f t="shared" si="0"/>
        <v>80</v>
      </c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v>3861</v>
      </c>
      <c r="C15" s="13">
        <v>3861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3861</v>
      </c>
      <c r="C16" s="13">
        <v>3861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v>2296</v>
      </c>
      <c r="C19" s="13">
        <v>2296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3">
      <c r="A20" s="12" t="s">
        <v>30</v>
      </c>
      <c r="B20" s="13">
        <v>4312.53</v>
      </c>
      <c r="C20" s="13">
        <v>4105.13</v>
      </c>
      <c r="D20" s="18"/>
      <c r="E20" s="13">
        <v>164</v>
      </c>
      <c r="F20" s="13">
        <v>43.4</v>
      </c>
      <c r="G20" s="13"/>
      <c r="H20" s="19"/>
      <c r="I20" s="32"/>
      <c r="J20" s="3"/>
      <c r="K20" s="33"/>
      <c r="L20" s="34"/>
      <c r="M20" s="1" t="s">
        <v>49</v>
      </c>
    </row>
    <row r="21" s="1" customFormat="1" ht="62" customHeight="1" spans="1:12">
      <c r="A21" s="20" t="s">
        <v>31</v>
      </c>
      <c r="B21" s="13">
        <f>C21+E21+F21</f>
        <v>4312.53</v>
      </c>
      <c r="C21" s="13">
        <v>4105.13</v>
      </c>
      <c r="D21" s="18"/>
      <c r="E21" s="13">
        <v>164</v>
      </c>
      <c r="F21" s="13">
        <v>43.4</v>
      </c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v>0.4106</v>
      </c>
      <c r="C22" s="21">
        <v>0.426</v>
      </c>
      <c r="D22" s="18"/>
      <c r="E22" s="21">
        <v>0.2084</v>
      </c>
      <c r="F22" s="21">
        <v>0.5425</v>
      </c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>
        <v>43.21</v>
      </c>
      <c r="C23" s="36">
        <v>43.21</v>
      </c>
      <c r="D23" s="15"/>
      <c r="E23" s="15">
        <v>0</v>
      </c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>
        <v>43.21</v>
      </c>
      <c r="C24" s="36">
        <v>43.21</v>
      </c>
      <c r="D24" s="25"/>
      <c r="E24" s="25">
        <v>0</v>
      </c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5" zoomScaleNormal="85" topLeftCell="A21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60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61</v>
      </c>
      <c r="B3" s="6"/>
      <c r="C3" s="7" t="s">
        <v>62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v>6241</v>
      </c>
      <c r="C6" s="13">
        <v>5863</v>
      </c>
      <c r="D6" s="13"/>
      <c r="E6" s="13">
        <v>378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v>3453</v>
      </c>
      <c r="C7" s="13">
        <v>3075</v>
      </c>
      <c r="D7" s="13"/>
      <c r="E7" s="13">
        <v>378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2370</v>
      </c>
      <c r="C8" s="13">
        <v>2192</v>
      </c>
      <c r="D8" s="13"/>
      <c r="E8" s="13">
        <v>178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2370</v>
      </c>
      <c r="C9" s="13">
        <v>2192</v>
      </c>
      <c r="D9" s="13"/>
      <c r="E9" s="13">
        <v>178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6">
        <v>1083</v>
      </c>
      <c r="C10" s="16">
        <v>883</v>
      </c>
      <c r="D10" s="16"/>
      <c r="E10" s="16">
        <v>200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6">
        <v>1083</v>
      </c>
      <c r="C11" s="16">
        <v>883</v>
      </c>
      <c r="D11" s="16"/>
      <c r="E11" s="16">
        <v>200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6"/>
      <c r="C12" s="16"/>
      <c r="D12" s="16"/>
      <c r="E12" s="16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7"/>
      <c r="C13" s="17"/>
      <c r="D13" s="16"/>
      <c r="E13" s="16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6">
        <v>3453</v>
      </c>
      <c r="C14" s="16">
        <v>3075</v>
      </c>
      <c r="D14" s="16"/>
      <c r="E14" s="16">
        <v>378</v>
      </c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6">
        <v>2688</v>
      </c>
      <c r="C15" s="16">
        <v>2688</v>
      </c>
      <c r="D15" s="16"/>
      <c r="E15" s="16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6">
        <v>2688</v>
      </c>
      <c r="C16" s="16">
        <v>2688</v>
      </c>
      <c r="D16" s="16"/>
      <c r="E16" s="16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v>100</v>
      </c>
      <c r="C19" s="13">
        <v>100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8">
        <v>3549</v>
      </c>
      <c r="C20" s="18">
        <v>3421</v>
      </c>
      <c r="D20" s="18"/>
      <c r="E20" s="18">
        <v>128</v>
      </c>
      <c r="F20" s="13"/>
      <c r="G20" s="13"/>
      <c r="H20" s="19"/>
      <c r="I20" s="32"/>
      <c r="J20" s="3"/>
      <c r="K20" s="33"/>
      <c r="L20" s="34"/>
    </row>
    <row r="21" s="1" customFormat="1" ht="62" customHeight="1" spans="1:12">
      <c r="A21" s="20" t="s">
        <v>31</v>
      </c>
      <c r="B21" s="18">
        <v>3549</v>
      </c>
      <c r="C21" s="18">
        <v>3421</v>
      </c>
      <c r="D21" s="18"/>
      <c r="E21" s="18">
        <v>128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v>0.5687</v>
      </c>
      <c r="C22" s="21">
        <v>0.5835</v>
      </c>
      <c r="D22" s="18"/>
      <c r="E22" s="21">
        <v>0.34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1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/>
      <c r="C24" s="25"/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A9" sqref="A9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39</v>
      </c>
      <c r="B3" s="6"/>
      <c r="C3" s="7" t="s">
        <v>40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>B7+B15</f>
        <v>7413</v>
      </c>
      <c r="C6" s="13">
        <f>C7+C15</f>
        <v>6833</v>
      </c>
      <c r="D6" s="13"/>
      <c r="E6" s="13">
        <v>400</v>
      </c>
      <c r="F6" s="13">
        <v>180</v>
      </c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>B8+B10</f>
        <v>4546</v>
      </c>
      <c r="C7" s="13">
        <f>C8+C10</f>
        <v>3966</v>
      </c>
      <c r="D7" s="13"/>
      <c r="E7" s="13">
        <v>400</v>
      </c>
      <c r="F7" s="13">
        <v>180</v>
      </c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3186</v>
      </c>
      <c r="C8" s="13">
        <v>2946</v>
      </c>
      <c r="D8" s="13"/>
      <c r="E8" s="13">
        <v>200</v>
      </c>
      <c r="F8" s="13">
        <v>40</v>
      </c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3186</v>
      </c>
      <c r="C9" s="13">
        <v>2946</v>
      </c>
      <c r="D9" s="13"/>
      <c r="E9" s="13">
        <v>200</v>
      </c>
      <c r="F9" s="13">
        <v>40</v>
      </c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1360</v>
      </c>
      <c r="C10" s="13">
        <v>1020</v>
      </c>
      <c r="D10" s="13"/>
      <c r="E10" s="13">
        <v>200</v>
      </c>
      <c r="F10" s="13">
        <v>140</v>
      </c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1360</v>
      </c>
      <c r="C11" s="13">
        <v>1020</v>
      </c>
      <c r="D11" s="13"/>
      <c r="E11" s="13">
        <v>200</v>
      </c>
      <c r="F11" s="13">
        <v>140</v>
      </c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f>B9+B11</f>
        <v>4546</v>
      </c>
      <c r="C14" s="13">
        <f>C9+C11</f>
        <v>3966</v>
      </c>
      <c r="D14" s="13"/>
      <c r="E14" s="13">
        <v>400</v>
      </c>
      <c r="F14" s="13">
        <v>180</v>
      </c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v>2867</v>
      </c>
      <c r="C15" s="13">
        <v>2867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2867</v>
      </c>
      <c r="C16" s="13">
        <v>2867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v>0</v>
      </c>
      <c r="C19" s="13">
        <v>0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54">
        <v>3413.5</v>
      </c>
      <c r="C20" s="54">
        <v>3413.5</v>
      </c>
      <c r="D20" s="18"/>
      <c r="E20" s="55"/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54">
        <v>3413.5</v>
      </c>
      <c r="C21" s="54">
        <v>3413.5</v>
      </c>
      <c r="D21" s="18"/>
      <c r="E21" s="18"/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>B21/B6</f>
        <v>0.460474841494672</v>
      </c>
      <c r="C22" s="18"/>
      <c r="D22" s="18"/>
      <c r="E22" s="18"/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/>
      <c r="C24" s="25"/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A9" sqref="A9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41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46">
        <f t="shared" ref="B6:B10" si="0">C6+E6</f>
        <v>4854</v>
      </c>
      <c r="C6" s="46">
        <f>C7+C15+C17+C19</f>
        <v>4571</v>
      </c>
      <c r="D6" s="46">
        <f>D7+D15+D17+D19</f>
        <v>0</v>
      </c>
      <c r="E6" s="46">
        <f>E7+E15+E17+E19</f>
        <v>283</v>
      </c>
      <c r="F6" s="46">
        <v>0</v>
      </c>
      <c r="G6" s="46">
        <v>0</v>
      </c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46">
        <f t="shared" si="0"/>
        <v>3086</v>
      </c>
      <c r="C7" s="47">
        <f>C8+C10+C12</f>
        <v>2803</v>
      </c>
      <c r="D7" s="47"/>
      <c r="E7" s="47">
        <f>E8+E10+E12</f>
        <v>283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46">
        <f t="shared" si="0"/>
        <v>2070</v>
      </c>
      <c r="C8" s="47">
        <v>1987</v>
      </c>
      <c r="D8" s="48"/>
      <c r="E8" s="47">
        <v>83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46">
        <f t="shared" si="0"/>
        <v>2070</v>
      </c>
      <c r="C9" s="47">
        <v>1987</v>
      </c>
      <c r="D9" s="48"/>
      <c r="E9" s="47">
        <v>83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46">
        <f t="shared" si="0"/>
        <v>1016</v>
      </c>
      <c r="C10" s="47">
        <v>816</v>
      </c>
      <c r="D10" s="47"/>
      <c r="E10" s="47">
        <v>200</v>
      </c>
      <c r="F10" s="47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47"/>
      <c r="C11" s="47"/>
      <c r="D11" s="47"/>
      <c r="E11" s="47"/>
      <c r="F11" s="47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47"/>
      <c r="C12" s="47"/>
      <c r="D12" s="47"/>
      <c r="E12" s="47"/>
      <c r="F12" s="47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47"/>
      <c r="C13" s="47"/>
      <c r="D13" s="47"/>
      <c r="E13" s="47"/>
      <c r="F13" s="47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47"/>
      <c r="C14" s="47"/>
      <c r="D14" s="47"/>
      <c r="E14" s="47"/>
      <c r="F14" s="47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47">
        <f>C15+E15</f>
        <v>1768</v>
      </c>
      <c r="C15" s="47">
        <v>1768</v>
      </c>
      <c r="D15" s="47"/>
      <c r="E15" s="47"/>
      <c r="F15" s="47"/>
      <c r="G15" s="46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47">
        <f>C16+E16</f>
        <v>1768</v>
      </c>
      <c r="C16" s="47">
        <v>1768</v>
      </c>
      <c r="D16" s="46"/>
      <c r="E16" s="47"/>
      <c r="F16" s="46"/>
      <c r="G16" s="46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/>
      <c r="C19" s="13"/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46">
        <v>2622.81</v>
      </c>
      <c r="C20" s="46">
        <f>B20-E20</f>
        <v>2546.67</v>
      </c>
      <c r="D20" s="18"/>
      <c r="E20" s="46">
        <v>76.14</v>
      </c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46">
        <v>2622.81</v>
      </c>
      <c r="C21" s="46">
        <f>B21-E21</f>
        <v>2546.67</v>
      </c>
      <c r="D21" s="18"/>
      <c r="E21" s="46">
        <v>76.14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49">
        <f>B20/B6</f>
        <v>0.540339925834363</v>
      </c>
      <c r="C22" s="49">
        <f>C20/C6</f>
        <v>0.557136294027565</v>
      </c>
      <c r="D22" s="49"/>
      <c r="E22" s="49">
        <f>E20/E6</f>
        <v>0.26904593639576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50">
        <f>B24</f>
        <v>55.4914</v>
      </c>
      <c r="C23" s="50">
        <f>C24</f>
        <v>53.9514</v>
      </c>
      <c r="D23" s="50">
        <f>D24</f>
        <v>0</v>
      </c>
      <c r="E23" s="50">
        <f>E24</f>
        <v>1.54</v>
      </c>
      <c r="F23" s="15"/>
      <c r="G23" s="15"/>
      <c r="H23" s="51" t="s">
        <v>43</v>
      </c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52">
        <f>C24+E24</f>
        <v>55.4914</v>
      </c>
      <c r="C24" s="53">
        <v>53.9514</v>
      </c>
      <c r="D24" s="53">
        <v>0</v>
      </c>
      <c r="E24" s="50">
        <v>1.54</v>
      </c>
      <c r="F24" s="18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A9" sqref="A9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44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 t="shared" ref="B6:B11" si="0">SUM(C6:G6)</f>
        <v>12725</v>
      </c>
      <c r="C6" s="13">
        <f t="shared" ref="C6:F6" si="1">C7+C15+C17+C19</f>
        <v>10673</v>
      </c>
      <c r="D6" s="13">
        <f t="shared" si="1"/>
        <v>500</v>
      </c>
      <c r="E6" s="13">
        <f t="shared" si="1"/>
        <v>1502</v>
      </c>
      <c r="F6" s="13">
        <f t="shared" si="1"/>
        <v>50</v>
      </c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 t="shared" ref="B7:F7" si="2">B8+B10+B12</f>
        <v>7365</v>
      </c>
      <c r="C7" s="13">
        <f t="shared" si="2"/>
        <v>5313</v>
      </c>
      <c r="D7" s="13">
        <f t="shared" si="2"/>
        <v>500</v>
      </c>
      <c r="E7" s="13">
        <f t="shared" si="2"/>
        <v>1502</v>
      </c>
      <c r="F7" s="13">
        <f t="shared" si="2"/>
        <v>50</v>
      </c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f t="shared" si="0"/>
        <v>4642</v>
      </c>
      <c r="C8" s="13">
        <v>4104</v>
      </c>
      <c r="D8" s="13"/>
      <c r="E8" s="13">
        <v>488</v>
      </c>
      <c r="F8" s="13">
        <v>50</v>
      </c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f t="shared" si="0"/>
        <v>4642</v>
      </c>
      <c r="C9" s="13">
        <v>4104</v>
      </c>
      <c r="D9" s="13"/>
      <c r="E9" s="13">
        <v>488</v>
      </c>
      <c r="F9" s="13">
        <v>50</v>
      </c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f t="shared" si="0"/>
        <v>2723</v>
      </c>
      <c r="C10" s="13">
        <v>1209</v>
      </c>
      <c r="D10" s="13">
        <v>500</v>
      </c>
      <c r="E10" s="13">
        <v>1014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f t="shared" si="0"/>
        <v>2723</v>
      </c>
      <c r="C11" s="13">
        <v>1209</v>
      </c>
      <c r="D11" s="13">
        <v>500</v>
      </c>
      <c r="E11" s="13">
        <v>1014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f t="shared" ref="B14:F14" si="3">B9+B11+B13</f>
        <v>7365</v>
      </c>
      <c r="C14" s="13">
        <f t="shared" si="3"/>
        <v>5313</v>
      </c>
      <c r="D14" s="13">
        <v>500</v>
      </c>
      <c r="E14" s="13">
        <f t="shared" si="3"/>
        <v>1502</v>
      </c>
      <c r="F14" s="13">
        <f t="shared" si="3"/>
        <v>50</v>
      </c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f>SUM(C15:G15)</f>
        <v>5360</v>
      </c>
      <c r="C15" s="13">
        <v>5360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f>SUM(C16:G16)</f>
        <v>5360</v>
      </c>
      <c r="C16" s="13">
        <v>5360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/>
      <c r="C19" s="13"/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13">
        <f>SUM(C21:G21)</f>
        <v>4894.147306</v>
      </c>
      <c r="C21" s="18">
        <v>4590.087306</v>
      </c>
      <c r="D21" s="18"/>
      <c r="E21" s="18">
        <v>269.41</v>
      </c>
      <c r="F21" s="13">
        <v>34.65</v>
      </c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 t="shared" ref="B22:F22" si="4">B21/B6</f>
        <v>0.384608825618861</v>
      </c>
      <c r="C22" s="21">
        <f t="shared" si="4"/>
        <v>0.430065333645648</v>
      </c>
      <c r="D22" s="21"/>
      <c r="E22" s="21">
        <f t="shared" si="4"/>
        <v>0.179367509986684</v>
      </c>
      <c r="F22" s="21">
        <f t="shared" si="4"/>
        <v>0.693</v>
      </c>
      <c r="G22" s="21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13">
        <f>SUM(C24:G24)</f>
        <v>447.976</v>
      </c>
      <c r="C24" s="36">
        <v>422.966</v>
      </c>
      <c r="D24" s="25"/>
      <c r="E24" s="36">
        <v>25.01</v>
      </c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15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45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v>6553</v>
      </c>
      <c r="C6" s="13">
        <v>6333</v>
      </c>
      <c r="D6" s="13"/>
      <c r="E6" s="13">
        <v>70</v>
      </c>
      <c r="F6" s="13">
        <v>150</v>
      </c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v>3088</v>
      </c>
      <c r="C7" s="13">
        <v>2868</v>
      </c>
      <c r="D7" s="13"/>
      <c r="E7" s="13">
        <v>70</v>
      </c>
      <c r="F7" s="13">
        <v>150</v>
      </c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2197</v>
      </c>
      <c r="C8" s="13">
        <v>2077</v>
      </c>
      <c r="D8" s="13"/>
      <c r="E8" s="13">
        <v>70</v>
      </c>
      <c r="F8" s="13">
        <v>50</v>
      </c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2197</v>
      </c>
      <c r="C9" s="13">
        <v>2077</v>
      </c>
      <c r="D9" s="13"/>
      <c r="E9" s="13">
        <v>70</v>
      </c>
      <c r="F9" s="13">
        <v>50</v>
      </c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891</v>
      </c>
      <c r="C10" s="13">
        <v>791</v>
      </c>
      <c r="D10" s="13"/>
      <c r="E10" s="13"/>
      <c r="F10" s="13">
        <v>100</v>
      </c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891</v>
      </c>
      <c r="C11" s="13">
        <v>791</v>
      </c>
      <c r="D11" s="13"/>
      <c r="E11" s="13"/>
      <c r="F11" s="13">
        <v>100</v>
      </c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v>3088</v>
      </c>
      <c r="C14" s="13">
        <v>2868</v>
      </c>
      <c r="D14" s="13"/>
      <c r="E14" s="13">
        <v>70</v>
      </c>
      <c r="F14" s="13">
        <v>150</v>
      </c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v>1545</v>
      </c>
      <c r="C15" s="13">
        <v>1545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1545</v>
      </c>
      <c r="C16" s="13">
        <v>1545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v>1920</v>
      </c>
      <c r="C19" s="13">
        <v>1920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18">
        <v>4045.16</v>
      </c>
      <c r="C21" s="18">
        <v>3946.76</v>
      </c>
      <c r="D21" s="18"/>
      <c r="E21" s="13">
        <v>38.4</v>
      </c>
      <c r="F21" s="13">
        <v>60</v>
      </c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v>0.617</v>
      </c>
      <c r="C22" s="21">
        <v>0.623</v>
      </c>
      <c r="D22" s="18"/>
      <c r="E22" s="21">
        <v>0.548</v>
      </c>
      <c r="F22" s="21">
        <v>0.4</v>
      </c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36">
        <v>142.63</v>
      </c>
      <c r="C24" s="36">
        <v>142.63</v>
      </c>
      <c r="D24" s="25"/>
      <c r="E24" s="25"/>
      <c r="F24" s="25"/>
      <c r="G24" s="45" t="s">
        <v>46</v>
      </c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4" style="1" customWidth="1"/>
    <col min="3" max="3" width="19.25" style="1" customWidth="1"/>
    <col min="4" max="4" width="14.375" style="1" customWidth="1"/>
    <col min="5" max="5" width="19" style="1" customWidth="1"/>
    <col min="6" max="6" width="17.25" style="1" customWidth="1"/>
    <col min="7" max="7" width="16.87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43" t="s">
        <v>47</v>
      </c>
      <c r="B3" s="43"/>
      <c r="C3" s="44" t="s">
        <v>42</v>
      </c>
      <c r="D3" s="44"/>
      <c r="E3" s="44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8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>B7+B15+B17+B19</f>
        <v>2593</v>
      </c>
      <c r="C6" s="13">
        <f>C7+C15+C17+C19</f>
        <v>2339</v>
      </c>
      <c r="D6" s="13"/>
      <c r="E6" s="13">
        <f>E7+E15+E17+E19</f>
        <v>254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>C7+E7</f>
        <v>1592</v>
      </c>
      <c r="C7" s="13">
        <v>1338</v>
      </c>
      <c r="D7" s="13"/>
      <c r="E7" s="13">
        <v>254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688</v>
      </c>
      <c r="C8" s="13">
        <v>634</v>
      </c>
      <c r="D8" s="13"/>
      <c r="E8" s="13">
        <v>54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688</v>
      </c>
      <c r="C9" s="13">
        <v>634</v>
      </c>
      <c r="D9" s="13"/>
      <c r="E9" s="13">
        <v>54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704</v>
      </c>
      <c r="C10" s="13">
        <v>704</v>
      </c>
      <c r="D10" s="13"/>
      <c r="E10" s="13">
        <v>200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704</v>
      </c>
      <c r="C11" s="13">
        <v>704</v>
      </c>
      <c r="D11" s="13"/>
      <c r="E11" s="13">
        <v>200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/>
      <c r="C14" s="13"/>
      <c r="D14" s="13"/>
      <c r="E14" s="13"/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f>570+24</f>
        <v>594</v>
      </c>
      <c r="C15" s="13">
        <f>570+24</f>
        <v>594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594</v>
      </c>
      <c r="C16" s="13">
        <v>594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v>407</v>
      </c>
      <c r="C19" s="13">
        <v>407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H20" s="19"/>
      <c r="I20" s="32"/>
      <c r="J20" s="3"/>
      <c r="K20" s="33"/>
      <c r="L20" s="34"/>
    </row>
    <row r="21" s="1" customFormat="1" ht="62" customHeight="1" spans="1:12">
      <c r="A21" s="20" t="s">
        <v>31</v>
      </c>
      <c r="B21" s="13">
        <v>1460.5</v>
      </c>
      <c r="C21" s="13">
        <v>1460.5</v>
      </c>
      <c r="D21" s="18"/>
      <c r="E21" s="18">
        <v>0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>B21/B6</f>
        <v>0.563247204010798</v>
      </c>
      <c r="C22" s="21">
        <f>C21/C6</f>
        <v>0.624412141941</v>
      </c>
      <c r="D22" s="21"/>
      <c r="E22" s="21">
        <f>E21/E6</f>
        <v>0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>
        <v>0</v>
      </c>
      <c r="C23" s="25">
        <v>0</v>
      </c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>
        <v>0</v>
      </c>
      <c r="C24" s="25">
        <v>0</v>
      </c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19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48</v>
      </c>
      <c r="B3" s="6"/>
      <c r="C3" s="7" t="s">
        <v>42</v>
      </c>
      <c r="D3" s="7"/>
      <c r="E3" s="7"/>
      <c r="F3" s="8"/>
      <c r="G3" s="8"/>
      <c r="H3" s="41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42">
        <f>B7+B15+B17+B19</f>
        <v>15004</v>
      </c>
      <c r="C6" s="42">
        <f>C7+C15+C17+C19</f>
        <v>14651</v>
      </c>
      <c r="D6" s="42"/>
      <c r="E6" s="42">
        <f>E7+E15+E17+E19</f>
        <v>353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42">
        <f>B8+B10+B12</f>
        <v>7146</v>
      </c>
      <c r="C7" s="42">
        <f>C8+C10+C12</f>
        <v>6793</v>
      </c>
      <c r="D7" s="42"/>
      <c r="E7" s="42">
        <f>E8+E10+D12</f>
        <v>353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42">
        <f t="shared" ref="B8:B10" si="0">SUM(C8:E8)</f>
        <v>5740</v>
      </c>
      <c r="C8" s="42">
        <v>5587</v>
      </c>
      <c r="D8" s="42"/>
      <c r="E8" s="42">
        <v>153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42">
        <f t="shared" si="0"/>
        <v>5740</v>
      </c>
      <c r="C9" s="42">
        <v>5587</v>
      </c>
      <c r="D9" s="42"/>
      <c r="E9" s="42">
        <v>153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42">
        <f t="shared" si="0"/>
        <v>1406</v>
      </c>
      <c r="C10" s="42">
        <v>1206</v>
      </c>
      <c r="D10" s="42"/>
      <c r="E10" s="42">
        <v>200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42">
        <v>1406</v>
      </c>
      <c r="C11" s="42">
        <v>1206</v>
      </c>
      <c r="D11" s="42"/>
      <c r="E11" s="42">
        <v>200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42"/>
      <c r="C12" s="42"/>
      <c r="D12" s="42"/>
      <c r="E12" s="42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42"/>
      <c r="C13" s="42"/>
      <c r="D13" s="42"/>
      <c r="E13" s="42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42">
        <f>B9+B11+B13</f>
        <v>7146</v>
      </c>
      <c r="C14" s="42">
        <f>C9+C11+C13</f>
        <v>6793</v>
      </c>
      <c r="D14" s="42"/>
      <c r="E14" s="42">
        <f>E9+E11+E13</f>
        <v>353</v>
      </c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42">
        <f>C15</f>
        <v>7858</v>
      </c>
      <c r="C15" s="42">
        <f>C16</f>
        <v>7858</v>
      </c>
      <c r="D15" s="42"/>
      <c r="E15" s="42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42">
        <f>C16</f>
        <v>7858</v>
      </c>
      <c r="C16" s="42">
        <v>7858</v>
      </c>
      <c r="D16" s="42" t="s">
        <v>49</v>
      </c>
      <c r="E16" s="42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/>
      <c r="C19" s="13"/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13">
        <f>C21+E21</f>
        <v>6978</v>
      </c>
      <c r="C21" s="13">
        <v>6800</v>
      </c>
      <c r="D21" s="18" t="s">
        <v>50</v>
      </c>
      <c r="E21" s="18">
        <v>178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>B21/B6</f>
        <v>0.465075979738736</v>
      </c>
      <c r="C22" s="21">
        <f>C21/C6</f>
        <v>0.464132141150775</v>
      </c>
      <c r="D22" s="21"/>
      <c r="E22" s="21">
        <f>E21/E6</f>
        <v>0.504249291784703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13">
        <f>C24</f>
        <v>365.58</v>
      </c>
      <c r="C24" s="13">
        <v>365.58</v>
      </c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0" workbookViewId="0">
      <selection activeCell="H22" sqref="H22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6" t="s">
        <v>51</v>
      </c>
      <c r="B3" s="6"/>
      <c r="C3" s="7" t="s">
        <v>42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.1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>B14+B16+B18+B19</f>
        <v>8034.39</v>
      </c>
      <c r="C6" s="13">
        <f>C14+C16+C18+C19</f>
        <v>7710.39</v>
      </c>
      <c r="D6" s="13"/>
      <c r="E6" s="13">
        <v>324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v>3335</v>
      </c>
      <c r="C7" s="13">
        <v>3011</v>
      </c>
      <c r="D7" s="13"/>
      <c r="E7" s="13">
        <v>324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v>2270</v>
      </c>
      <c r="C8" s="13">
        <v>2146</v>
      </c>
      <c r="D8" s="13"/>
      <c r="E8" s="13">
        <v>124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v>2270</v>
      </c>
      <c r="C9" s="13">
        <v>2146</v>
      </c>
      <c r="D9" s="13"/>
      <c r="E9" s="13">
        <v>124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v>1065</v>
      </c>
      <c r="C10" s="13">
        <v>865</v>
      </c>
      <c r="D10" s="13"/>
      <c r="E10" s="13">
        <v>200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v>1065</v>
      </c>
      <c r="C11" s="13">
        <v>865</v>
      </c>
      <c r="D11" s="13"/>
      <c r="E11" s="13">
        <v>200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2.95" customHeight="1" spans="1:12">
      <c r="A14" s="15" t="s">
        <v>21</v>
      </c>
      <c r="B14" s="13">
        <f>B9+B11+B13</f>
        <v>3335</v>
      </c>
      <c r="C14" s="13">
        <f>C9+C11+C13</f>
        <v>3011</v>
      </c>
      <c r="D14" s="13"/>
      <c r="E14" s="13">
        <f>E9+E11</f>
        <v>324</v>
      </c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v>2293</v>
      </c>
      <c r="C15" s="13">
        <v>2293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v>2293</v>
      </c>
      <c r="C16" s="13">
        <v>2293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>
        <v>2406.39</v>
      </c>
      <c r="C19" s="13">
        <v>2406.39</v>
      </c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4.95" customHeight="1" spans="1:12">
      <c r="A20" s="12" t="s">
        <v>30</v>
      </c>
      <c r="B20" s="37"/>
      <c r="C20" s="37"/>
      <c r="D20" s="18"/>
      <c r="E20" s="18"/>
      <c r="F20" s="13"/>
      <c r="G20" s="13"/>
      <c r="I20" s="32"/>
      <c r="J20" s="3"/>
      <c r="K20" s="33"/>
      <c r="L20" s="34"/>
    </row>
    <row r="21" s="1" customFormat="1" ht="62.1" customHeight="1" spans="1:12">
      <c r="A21" s="20" t="s">
        <v>31</v>
      </c>
      <c r="B21" s="18">
        <v>3265.62</v>
      </c>
      <c r="C21" s="18">
        <v>3265.62</v>
      </c>
      <c r="D21" s="18"/>
      <c r="E21" s="18"/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21">
        <f>B21/B6</f>
        <v>0.406455250491948</v>
      </c>
      <c r="C22" s="21">
        <f>C21/C6</f>
        <v>0.423534996284235</v>
      </c>
      <c r="D22" s="18"/>
      <c r="E22" s="18"/>
      <c r="F22" s="13"/>
      <c r="G22" s="13"/>
      <c r="H22" s="22" t="s">
        <v>34</v>
      </c>
      <c r="I22" s="32"/>
      <c r="J22" s="3"/>
      <c r="K22" s="33"/>
      <c r="L22" s="35"/>
    </row>
    <row r="23" s="2" customFormat="1" ht="48.95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/>
      <c r="C24" s="25"/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.1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52</v>
      </c>
      <c r="B3" s="6"/>
      <c r="C3" s="7" t="s">
        <v>53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 t="shared" ref="B6:B11" si="0">C6+E6</f>
        <v>4898</v>
      </c>
      <c r="C6" s="13">
        <f>C7+C15+C17+C19</f>
        <v>3932</v>
      </c>
      <c r="D6" s="13"/>
      <c r="E6" s="13">
        <f>E7</f>
        <v>966</v>
      </c>
      <c r="F6" s="13"/>
      <c r="G6" s="13"/>
      <c r="H6" s="14" t="s">
        <v>14</v>
      </c>
      <c r="I6" s="3"/>
      <c r="J6" s="3"/>
      <c r="K6" s="3"/>
      <c r="L6" s="3"/>
    </row>
    <row r="7" s="1" customFormat="1" ht="51" customHeight="1" spans="1:12">
      <c r="A7" s="15" t="s">
        <v>15</v>
      </c>
      <c r="B7" s="13">
        <f t="shared" si="0"/>
        <v>3389</v>
      </c>
      <c r="C7" s="13">
        <v>2423</v>
      </c>
      <c r="D7" s="13"/>
      <c r="E7" s="13">
        <f>E8+E11</f>
        <v>966</v>
      </c>
      <c r="F7" s="13"/>
      <c r="G7" s="13"/>
      <c r="H7" s="14" t="s">
        <v>16</v>
      </c>
      <c r="I7" s="3"/>
      <c r="J7" s="3"/>
      <c r="K7" s="3"/>
      <c r="L7" s="3"/>
    </row>
    <row r="8" s="1" customFormat="1" ht="51" customHeight="1" spans="1:12">
      <c r="A8" s="15" t="s">
        <v>17</v>
      </c>
      <c r="B8" s="13">
        <f t="shared" si="0"/>
        <v>1876</v>
      </c>
      <c r="C8" s="13">
        <f>1610</f>
        <v>1610</v>
      </c>
      <c r="D8" s="13"/>
      <c r="E8" s="13">
        <f>266</f>
        <v>266</v>
      </c>
      <c r="F8" s="13"/>
      <c r="G8" s="13"/>
      <c r="H8" s="14" t="s">
        <v>16</v>
      </c>
      <c r="I8" s="3"/>
      <c r="J8" s="3"/>
      <c r="K8" s="3"/>
      <c r="L8" s="3"/>
    </row>
    <row r="9" s="1" customFormat="1" ht="51" customHeight="1" spans="1:12">
      <c r="A9" s="15" t="s">
        <v>18</v>
      </c>
      <c r="B9" s="13">
        <f t="shared" si="0"/>
        <v>1876</v>
      </c>
      <c r="C9" s="13">
        <f>1610</f>
        <v>1610</v>
      </c>
      <c r="D9" s="13"/>
      <c r="E9" s="13">
        <v>266</v>
      </c>
      <c r="F9" s="13"/>
      <c r="G9" s="13"/>
      <c r="H9" s="14" t="s">
        <v>16</v>
      </c>
      <c r="I9" s="3"/>
      <c r="J9" s="3"/>
      <c r="K9" s="3"/>
      <c r="L9" s="3"/>
    </row>
    <row r="10" s="1" customFormat="1" ht="51" customHeight="1" spans="1:14">
      <c r="A10" s="15" t="s">
        <v>19</v>
      </c>
      <c r="B10" s="13">
        <f t="shared" si="0"/>
        <v>1513</v>
      </c>
      <c r="C10" s="13">
        <v>813</v>
      </c>
      <c r="D10" s="13"/>
      <c r="E10" s="13">
        <v>700</v>
      </c>
      <c r="F10" s="13"/>
      <c r="G10" s="13"/>
      <c r="H10" s="14" t="s">
        <v>16</v>
      </c>
      <c r="I10" s="30"/>
      <c r="J10" s="30"/>
      <c r="K10" s="30"/>
      <c r="L10" s="30"/>
      <c r="M10" s="31"/>
      <c r="N10" s="31"/>
    </row>
    <row r="11" s="1" customFormat="1" ht="51" customHeight="1" spans="1:14">
      <c r="A11" s="15" t="s">
        <v>18</v>
      </c>
      <c r="B11" s="13">
        <f t="shared" si="0"/>
        <v>1513</v>
      </c>
      <c r="C11" s="13">
        <v>813</v>
      </c>
      <c r="D11" s="13"/>
      <c r="E11" s="13">
        <v>700</v>
      </c>
      <c r="F11" s="13"/>
      <c r="G11" s="13"/>
      <c r="H11" s="14" t="s">
        <v>16</v>
      </c>
      <c r="I11" s="30"/>
      <c r="J11" s="30"/>
      <c r="K11" s="30"/>
      <c r="L11" s="30"/>
      <c r="M11" s="31"/>
      <c r="N11" s="31"/>
    </row>
    <row r="12" s="1" customFormat="1" ht="51" customHeight="1" spans="1:12">
      <c r="A12" s="15" t="s">
        <v>20</v>
      </c>
      <c r="B12" s="13"/>
      <c r="C12" s="13"/>
      <c r="D12" s="13"/>
      <c r="E12" s="13"/>
      <c r="F12" s="13"/>
      <c r="G12" s="13"/>
      <c r="H12" s="14" t="s">
        <v>16</v>
      </c>
      <c r="I12" s="3"/>
      <c r="J12" s="3"/>
      <c r="K12" s="3"/>
      <c r="L12" s="3"/>
    </row>
    <row r="13" s="1" customFormat="1" ht="51" customHeight="1" spans="1:12">
      <c r="A13" s="15" t="s">
        <v>18</v>
      </c>
      <c r="B13" s="13"/>
      <c r="C13" s="13"/>
      <c r="D13" s="13"/>
      <c r="E13" s="13"/>
      <c r="F13" s="13"/>
      <c r="G13" s="13"/>
      <c r="H13" s="14" t="s">
        <v>16</v>
      </c>
      <c r="I13" s="3"/>
      <c r="J13" s="3"/>
      <c r="K13" s="3"/>
      <c r="L13" s="3"/>
    </row>
    <row r="14" s="1" customFormat="1" ht="73" customHeight="1" spans="1:12">
      <c r="A14" s="15" t="s">
        <v>21</v>
      </c>
      <c r="B14" s="13">
        <f>C14+E14</f>
        <v>3389</v>
      </c>
      <c r="C14" s="13">
        <v>2423</v>
      </c>
      <c r="D14" s="13"/>
      <c r="E14" s="13">
        <f>E8+E10+E12</f>
        <v>966</v>
      </c>
      <c r="F14" s="13"/>
      <c r="G14" s="13"/>
      <c r="H14" s="14" t="s">
        <v>22</v>
      </c>
      <c r="I14" s="3"/>
      <c r="J14" s="3"/>
      <c r="K14" s="3"/>
      <c r="L14" s="3"/>
    </row>
    <row r="15" s="1" customFormat="1" ht="51" customHeight="1" spans="1:12">
      <c r="A15" s="15" t="s">
        <v>23</v>
      </c>
      <c r="B15" s="13">
        <f>B16</f>
        <v>1509</v>
      </c>
      <c r="C15" s="13">
        <v>1509</v>
      </c>
      <c r="D15" s="13"/>
      <c r="E15" s="13"/>
      <c r="F15" s="13"/>
      <c r="G15" s="13"/>
      <c r="H15" s="14" t="s">
        <v>16</v>
      </c>
      <c r="I15" s="3"/>
      <c r="J15" s="3"/>
      <c r="K15" s="3"/>
      <c r="L15" s="3"/>
    </row>
    <row r="16" s="1" customFormat="1" ht="51" customHeight="1" spans="1:12">
      <c r="A16" s="15" t="s">
        <v>24</v>
      </c>
      <c r="B16" s="13">
        <f>C16</f>
        <v>1509</v>
      </c>
      <c r="C16" s="13">
        <v>1509</v>
      </c>
      <c r="D16" s="13"/>
      <c r="E16" s="13"/>
      <c r="F16" s="13"/>
      <c r="G16" s="13"/>
      <c r="H16" s="14" t="s">
        <v>16</v>
      </c>
      <c r="I16" s="3"/>
      <c r="J16" s="3"/>
      <c r="K16" s="3"/>
      <c r="L16" s="3"/>
    </row>
    <row r="17" s="1" customFormat="1" ht="51" customHeight="1" spans="1:12">
      <c r="A17" s="15" t="s">
        <v>25</v>
      </c>
      <c r="B17" s="13"/>
      <c r="C17" s="13"/>
      <c r="D17" s="13"/>
      <c r="E17" s="13"/>
      <c r="F17" s="13"/>
      <c r="G17" s="13"/>
      <c r="H17" s="14" t="s">
        <v>26</v>
      </c>
      <c r="I17" s="3"/>
      <c r="J17" s="3"/>
      <c r="K17" s="3"/>
      <c r="L17" s="3"/>
    </row>
    <row r="18" s="1" customFormat="1" ht="51" customHeight="1" spans="1:12">
      <c r="A18" s="15" t="s">
        <v>24</v>
      </c>
      <c r="B18" s="13"/>
      <c r="C18" s="13"/>
      <c r="D18" s="13"/>
      <c r="E18" s="13"/>
      <c r="F18" s="13"/>
      <c r="G18" s="13"/>
      <c r="H18" s="14" t="s">
        <v>27</v>
      </c>
      <c r="I18" s="3"/>
      <c r="J18" s="3"/>
      <c r="K18" s="3"/>
      <c r="L18" s="3"/>
    </row>
    <row r="19" s="1" customFormat="1" ht="51" customHeight="1" spans="1:12">
      <c r="A19" s="15" t="s">
        <v>28</v>
      </c>
      <c r="B19" s="13"/>
      <c r="C19" s="13"/>
      <c r="D19" s="13"/>
      <c r="E19" s="13"/>
      <c r="F19" s="13"/>
      <c r="G19" s="13"/>
      <c r="H19" s="14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37"/>
      <c r="C20" s="37"/>
      <c r="D20" s="18"/>
      <c r="E20" s="18"/>
      <c r="F20" s="13"/>
      <c r="G20" s="13"/>
      <c r="I20" s="32"/>
      <c r="J20" s="3"/>
      <c r="K20" s="33"/>
      <c r="L20" s="34"/>
    </row>
    <row r="21" s="1" customFormat="1" ht="62" customHeight="1" spans="1:12">
      <c r="A21" s="20" t="s">
        <v>31</v>
      </c>
      <c r="B21" s="18">
        <f>C21+E21</f>
        <v>2766.198</v>
      </c>
      <c r="C21" s="18">
        <f>(270-5.184)+146.455+239.55+344.607+174.87+(1300-203.5)+249.7</f>
        <v>2516.498</v>
      </c>
      <c r="D21" s="18"/>
      <c r="E21" s="18">
        <f>46.2+203.5</f>
        <v>249.7</v>
      </c>
      <c r="F21" s="13"/>
      <c r="G21" s="13"/>
      <c r="H21" s="14" t="s">
        <v>32</v>
      </c>
      <c r="I21" s="32"/>
      <c r="J21" s="3"/>
      <c r="K21" s="33"/>
      <c r="L21" s="34"/>
    </row>
    <row r="22" s="1" customFormat="1" ht="93" customHeight="1" spans="1:12">
      <c r="A22" s="20" t="s">
        <v>33</v>
      </c>
      <c r="B22" s="18">
        <f>B21/B6</f>
        <v>0.564760718660678</v>
      </c>
      <c r="C22" s="18">
        <f>C21/C6</f>
        <v>0.640004577822991</v>
      </c>
      <c r="D22" s="18"/>
      <c r="E22" s="18">
        <f>E21/E6</f>
        <v>0.258488612836439</v>
      </c>
      <c r="F22" s="13"/>
      <c r="G22" s="13"/>
      <c r="H22" s="22" t="s">
        <v>34</v>
      </c>
      <c r="I22" s="32"/>
      <c r="J22" s="3"/>
      <c r="K22" s="33"/>
      <c r="L22" s="35"/>
    </row>
    <row r="23" s="2" customFormat="1" ht="49" customHeight="1" spans="1:14">
      <c r="A23" s="12" t="s">
        <v>35</v>
      </c>
      <c r="B23" s="18"/>
      <c r="C23" s="25"/>
      <c r="D23" s="15"/>
      <c r="E23" s="15"/>
      <c r="F23" s="15"/>
      <c r="G23" s="15"/>
      <c r="H23" s="14"/>
      <c r="I23" s="32"/>
      <c r="J23" s="3"/>
      <c r="K23" s="33"/>
      <c r="L23" s="35"/>
      <c r="M23" s="1"/>
      <c r="N23" s="1"/>
    </row>
    <row r="24" s="2" customFormat="1" ht="66" customHeight="1" spans="1:14">
      <c r="A24" s="23" t="s">
        <v>36</v>
      </c>
      <c r="B24" s="24">
        <f>C24</f>
        <v>115.6306</v>
      </c>
      <c r="C24" s="25">
        <v>115.6306</v>
      </c>
      <c r="D24" s="25"/>
      <c r="E24" s="25"/>
      <c r="F24" s="25"/>
      <c r="G24" s="25"/>
      <c r="H24" s="26" t="s">
        <v>32</v>
      </c>
      <c r="I24" s="32"/>
      <c r="J24" s="3"/>
      <c r="K24" s="33"/>
      <c r="L24" s="35"/>
      <c r="M24" s="1"/>
      <c r="N24" s="1"/>
    </row>
    <row r="25" s="2" customFormat="1" ht="90" customHeight="1" spans="1:14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  <c r="M25" s="1"/>
      <c r="N25" s="1"/>
    </row>
    <row r="26" s="1" customFormat="1" ht="14" customHeight="1" spans="1:12">
      <c r="A26" s="28" t="s">
        <v>38</v>
      </c>
      <c r="B26" s="28"/>
      <c r="C26" s="28"/>
      <c r="D26" s="28"/>
      <c r="E26" s="28"/>
      <c r="F26" s="28"/>
      <c r="G26" s="29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平乐县</vt:lpstr>
      <vt:lpstr>荔浦市</vt:lpstr>
      <vt:lpstr>资源县</vt:lpstr>
      <vt:lpstr>阳朔县</vt:lpstr>
      <vt:lpstr>雁山区</vt:lpstr>
      <vt:lpstr>全州县</vt:lpstr>
      <vt:lpstr>灵川县</vt:lpstr>
      <vt:lpstr>兴安县</vt:lpstr>
      <vt:lpstr>灌阳县</vt:lpstr>
      <vt:lpstr>龙胜县</vt:lpstr>
      <vt:lpstr>永福县</vt:lpstr>
      <vt:lpstr>恭城县</vt:lpstr>
      <vt:lpstr>临桂区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Hlz</cp:lastModifiedBy>
  <dcterms:created xsi:type="dcterms:W3CDTF">2021-01-29T03:25:00Z</dcterms:created>
  <dcterms:modified xsi:type="dcterms:W3CDTF">2023-10-18T01:28:52Z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2BBE2FC36F304922954B03C2D95A22CB</vt:lpwstr>
  </property>
</Properties>
</file>