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840"/>
  </bookViews>
  <sheets>
    <sheet name="桂林市汇总表" sheetId="4" r:id="rId1"/>
    <sheet name="临桂区" sheetId="5" r:id="rId2"/>
    <sheet name="全州县" sheetId="6" r:id="rId3"/>
    <sheet name="恭城县" sheetId="7" r:id="rId4"/>
    <sheet name="兴安县" sheetId="8" r:id="rId5"/>
    <sheet name="灌阳县" sheetId="9" r:id="rId6"/>
    <sheet name="永福县" sheetId="10" r:id="rId7"/>
    <sheet name="平乐县" sheetId="11" r:id="rId8"/>
    <sheet name="阳朔县" sheetId="12" r:id="rId9"/>
    <sheet name="荔浦市" sheetId="13" r:id="rId10"/>
    <sheet name="雁山区" sheetId="14" r:id="rId11"/>
    <sheet name="资源县" sheetId="15" r:id="rId12"/>
    <sheet name="灵川县" sheetId="16" r:id="rId13"/>
    <sheet name="龙胜县" sheetId="17" r:id="rId14"/>
  </sheets>
  <definedNames>
    <definedName name="_xlnm.Print_Area" localSheetId="0">桂林市汇总表!$A$1:$H$25</definedName>
    <definedName name="_xlnm.Print_Titles" localSheetId="0">桂林市汇总表!$4:$5</definedName>
  </definedNames>
  <calcPr calcId="144525" concurrentCalc="0"/>
</workbook>
</file>

<file path=xl/sharedStrings.xml><?xml version="1.0" encoding="utf-8"?>
<sst xmlns="http://schemas.openxmlformats.org/spreadsheetml/2006/main" count="720" uniqueCount="68">
  <si>
    <t>附件</t>
  </si>
  <si>
    <r>
      <rPr>
        <b/>
        <sz val="24"/>
        <color theme="1"/>
        <rFont val="Times New Roman"/>
        <charset val="134"/>
      </rPr>
      <t>2021</t>
    </r>
    <r>
      <rPr>
        <b/>
        <sz val="24"/>
        <color theme="1"/>
        <rFont val="宋体"/>
        <charset val="134"/>
      </rPr>
      <t>年财政衔接推进乡村振兴补助资金安排、拨付及支出情况表</t>
    </r>
  </si>
  <si>
    <t>填报单位：桂林市乡村振兴局</t>
  </si>
  <si>
    <t xml:space="preserve">  填报日期：2021年12月1日</t>
  </si>
  <si>
    <t>单位：万元</t>
  </si>
  <si>
    <t>合计</t>
  </si>
  <si>
    <t>其中：</t>
  </si>
  <si>
    <t>填表说明</t>
  </si>
  <si>
    <t>发展资金和三西资金</t>
  </si>
  <si>
    <t>以工代赈资金</t>
  </si>
  <si>
    <t>少数民族发展资金</t>
  </si>
  <si>
    <t>国有贫困林场资金</t>
  </si>
  <si>
    <t>国有贫困农场资金</t>
  </si>
  <si>
    <t>一、安排及拨付</t>
  </si>
  <si>
    <t>此项为（一）、（二）、（三）、（四）的合计数</t>
  </si>
  <si>
    <t>（一） 中央资金预算安排数</t>
  </si>
  <si>
    <t>参照国扶系统数填写</t>
  </si>
  <si>
    <t xml:space="preserve">     1. 中央第一批预算安排数</t>
  </si>
  <si>
    <t xml:space="preserve">        截至本月底拨付到县</t>
  </si>
  <si>
    <t xml:space="preserve">      2.中央第二批预算安排数</t>
  </si>
  <si>
    <t xml:space="preserve">      3.中央第三批预算安排数</t>
  </si>
  <si>
    <t xml:space="preserve">     4.已下达资金中，项目审批权限下放到县资金数</t>
  </si>
  <si>
    <t>中央资金的项目审批权限均下放到县。由县级填写，市级审核汇总。</t>
  </si>
  <si>
    <t>（二）省本级本年度预算安排数</t>
  </si>
  <si>
    <t xml:space="preserve">      截至本月底拨付到县</t>
  </si>
  <si>
    <t>（三）市本级本年度预算安排数</t>
  </si>
  <si>
    <t>此项由市级根据预算草案、本级政府批复、人大批复等文件依据如实填写。</t>
  </si>
  <si>
    <t xml:space="preserve">已实际下达到县的资金数。由县级填写，市级审核汇总。
</t>
  </si>
  <si>
    <t>（四）县本级本年度预算安排数</t>
  </si>
  <si>
    <t>此项由县级根据预算草案、本级政府批复、人大批复等文件依据如实填写，并录入国扶系统。</t>
  </si>
  <si>
    <t>二、当年资金支出情况</t>
  </si>
  <si>
    <t>(1)本年度资金支出数</t>
  </si>
  <si>
    <t>此项填写的是国库支出数，由县级填写，市级审核汇总。请各县务必与财政部门沟通，核准后填报。</t>
  </si>
  <si>
    <t>(2)本年度资金支出率</t>
  </si>
  <si>
    <t>本年度资金支出率=本年度资金支出进度/（中央资金截至本月底拨付到县+自治区资金截至本月底拨付到县+市级资金截至本月底拨付到县+县本级年度预算安排数）</t>
  </si>
  <si>
    <t>三、历年资金支出情况</t>
  </si>
  <si>
    <t>上年度及以前年度结转结余资金支出数</t>
  </si>
  <si>
    <t xml:space="preserve">注：1.如项目审批权限下放到市一级，不计入上表，请另备注说明。
2.当月下达到县的资金在次月计算其投入和支出。
3.请各市县乡村振兴（扶贫）部门与财政部门沟通核准数据后填报。
4.各市按时将市本级和所辖各县电子表和盖章件发送至zjc@fpb.gxzf.gov.cn。
</t>
  </si>
  <si>
    <t xml:space="preserve">   </t>
  </si>
  <si>
    <t>2021年11月财政衔接推进乡村振兴补助资金安排、拨付及支出情况表</t>
  </si>
  <si>
    <t>填报单位：临桂区乡村振兴局（代）</t>
  </si>
  <si>
    <t xml:space="preserve">  填报日期：2021年11月30 日</t>
  </si>
  <si>
    <t xml:space="preserve">        截止到本月底拨付到县</t>
  </si>
  <si>
    <t xml:space="preserve">      截止到本月底拨付到县</t>
  </si>
  <si>
    <t>11034.91</t>
  </si>
  <si>
    <t>10706.16</t>
  </si>
  <si>
    <r>
      <rPr>
        <b/>
        <sz val="24"/>
        <color theme="1"/>
        <rFont val="Times New Roman"/>
        <charset val="134"/>
      </rPr>
      <t>2021</t>
    </r>
    <r>
      <rPr>
        <b/>
        <sz val="24"/>
        <color theme="1"/>
        <rFont val="宋体"/>
        <charset val="134"/>
      </rPr>
      <t>年财政衔接推进乡村振兴补助资金安排、拨付及支出情况表（</t>
    </r>
    <r>
      <rPr>
        <b/>
        <sz val="24"/>
        <color theme="1"/>
        <rFont val="Times New Roman"/>
        <charset val="134"/>
      </rPr>
      <t>11</t>
    </r>
    <r>
      <rPr>
        <b/>
        <sz val="24"/>
        <color theme="1"/>
        <rFont val="宋体"/>
        <charset val="134"/>
      </rPr>
      <t>月份）</t>
    </r>
  </si>
  <si>
    <t>填报单位：全州县乡村振兴局</t>
  </si>
  <si>
    <t xml:space="preserve"> </t>
  </si>
  <si>
    <t xml:space="preserve">  </t>
  </si>
  <si>
    <t>填报单位：恭城瑶族自治县乡村振兴局</t>
  </si>
  <si>
    <t>我县2020年结转结余214.802万元，截至11月30日支付130.2万元，余下资金全部为质保金，预计12月底支付完毕</t>
  </si>
  <si>
    <t>填报单位：兴安县乡村振兴局</t>
  </si>
  <si>
    <t xml:space="preserve">  填报日期：2021年 12月1日</t>
  </si>
  <si>
    <r>
      <rPr>
        <b/>
        <sz val="24"/>
        <color theme="1"/>
        <rFont val="宋体"/>
        <charset val="134"/>
      </rPr>
      <t>灌阳县</t>
    </r>
    <r>
      <rPr>
        <b/>
        <sz val="24"/>
        <color theme="1"/>
        <rFont val="Times New Roman"/>
        <charset val="134"/>
      </rPr>
      <t>2021</t>
    </r>
    <r>
      <rPr>
        <b/>
        <sz val="24"/>
        <color theme="1"/>
        <rFont val="宋体"/>
        <charset val="134"/>
      </rPr>
      <t>年11月份财政衔接推进乡村振兴补助资金安排、拨付及支出情况表</t>
    </r>
  </si>
  <si>
    <t>填报单位：灌阳县乡村振兴局</t>
  </si>
  <si>
    <t>填报单位：永福县乡村振兴局</t>
  </si>
  <si>
    <t>填报单位：平乐县乡村振兴局</t>
  </si>
  <si>
    <t xml:space="preserve">  填报日期：2021年 11月 30日</t>
  </si>
  <si>
    <t>填报单位：阳朔县乡村振兴局</t>
  </si>
  <si>
    <t>填报单位：荔浦市乡村振兴局</t>
  </si>
  <si>
    <t xml:space="preserve">  填报日期：2021年11月30日</t>
  </si>
  <si>
    <t>备注：2020年结余资金为55.4914万元，其中财政局收回剩余县配套资金5.872077万元。</t>
  </si>
  <si>
    <t>填报单位：桂林市雁山区乡村振兴局</t>
  </si>
  <si>
    <t>填报单位：资源县乡村振兴局</t>
  </si>
  <si>
    <t>填报单位：灵川县乡村振兴局</t>
  </si>
  <si>
    <t>填报单位：龙胜各族自治县乡村振兴局</t>
  </si>
  <si>
    <r>
      <rPr>
        <sz val="16"/>
        <color theme="1"/>
        <rFont val="楷体"/>
        <charset val="134"/>
      </rPr>
      <t>填报日期：2021年12月1</t>
    </r>
    <r>
      <rPr>
        <sz val="16"/>
        <color theme="1"/>
        <rFont val="楷体"/>
        <charset val="134"/>
      </rPr>
      <t>日                单位：万元</t>
    </r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</si>
</sst>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_ "/>
    <numFmt numFmtId="179" formatCode="0.0_ "/>
    <numFmt numFmtId="180" formatCode="0.0000_ "/>
  </numFmts>
  <fonts count="4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黑体"/>
      <charset val="134"/>
    </font>
    <font>
      <b/>
      <sz val="24"/>
      <color theme="1"/>
      <name val="Times New Roman"/>
      <charset val="134"/>
    </font>
    <font>
      <sz val="16"/>
      <color theme="1"/>
      <name val="楷体"/>
      <charset val="134"/>
    </font>
    <font>
      <b/>
      <sz val="18"/>
      <color theme="1"/>
      <name val="楷体"/>
      <charset val="134"/>
    </font>
    <font>
      <b/>
      <sz val="12"/>
      <color theme="1"/>
      <name val="楷体"/>
      <charset val="134"/>
    </font>
    <font>
      <b/>
      <sz val="18"/>
      <color indexed="8"/>
      <name val="楷体"/>
      <charset val="134"/>
    </font>
    <font>
      <sz val="18"/>
      <color theme="1"/>
      <name val="楷体"/>
      <charset val="134"/>
    </font>
    <font>
      <sz val="12"/>
      <name val="楷体"/>
      <charset val="134"/>
    </font>
    <font>
      <sz val="14"/>
      <color theme="1"/>
      <name val="楷体"/>
      <charset val="134"/>
    </font>
    <font>
      <sz val="12"/>
      <color theme="1"/>
      <name val="楷体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</font>
    <font>
      <sz val="14"/>
      <color theme="1"/>
      <name val="宋体"/>
      <charset val="134"/>
      <scheme val="minor"/>
    </font>
    <font>
      <sz val="12"/>
      <color rgb="FFFF0000"/>
      <name val="楷体"/>
      <charset val="134"/>
    </font>
    <font>
      <sz val="18"/>
      <color rgb="FF000000"/>
      <name val="楷体"/>
      <charset val="134"/>
    </font>
    <font>
      <sz val="18"/>
      <name val="宋体"/>
      <charset val="134"/>
    </font>
    <font>
      <b/>
      <sz val="24"/>
      <color theme="1"/>
      <name val="宋体"/>
      <charset val="134"/>
    </font>
    <font>
      <sz val="18"/>
      <name val="楷体"/>
      <charset val="134"/>
    </font>
    <font>
      <sz val="18"/>
      <color rgb="FFFF0000"/>
      <name val="楷体"/>
      <charset val="134"/>
    </font>
    <font>
      <sz val="14"/>
      <name val="楷体"/>
      <charset val="134"/>
    </font>
    <font>
      <sz val="14"/>
      <color rgb="FFFF0000"/>
      <name val="楷体"/>
      <charset val="134"/>
    </font>
    <font>
      <b/>
      <sz val="16"/>
      <color indexed="8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9" applyNumberFormat="0" applyAlignment="0" applyProtection="0">
      <alignment vertical="center"/>
    </xf>
    <xf numFmtId="0" fontId="33" fillId="4" borderId="10" applyNumberFormat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35" fillId="5" borderId="11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8" fillId="0" borderId="2" xfId="0" applyNumberFormat="1" applyFont="1" applyFill="1" applyBorder="1" applyAlignment="1">
      <alignment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>
      <alignment vertical="center"/>
    </xf>
    <xf numFmtId="0" fontId="10" fillId="0" borderId="2" xfId="0" applyNumberFormat="1" applyFont="1" applyFill="1" applyBorder="1" applyAlignment="1">
      <alignment vertical="center" wrapText="1"/>
    </xf>
    <xf numFmtId="10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vertical="center" wrapText="1"/>
    </xf>
    <xf numFmtId="0" fontId="8" fillId="0" borderId="3" xfId="0" applyNumberFormat="1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11" fillId="0" borderId="4" xfId="0" applyNumberFormat="1" applyFont="1" applyFill="1" applyBorder="1" applyAlignment="1">
      <alignment horizontal="justify" vertical="center" wrapText="1"/>
    </xf>
    <xf numFmtId="0" fontId="12" fillId="0" borderId="0" xfId="0" applyNumberFormat="1" applyFont="1" applyFill="1" applyAlignment="1">
      <alignment vertical="center" wrapText="1"/>
    </xf>
    <xf numFmtId="0" fontId="1" fillId="0" borderId="0" xfId="0" applyNumberFormat="1" applyFont="1" applyFill="1" applyAlignment="1">
      <alignment wrapText="1"/>
    </xf>
    <xf numFmtId="0" fontId="0" fillId="0" borderId="0" xfId="0" applyNumberFormat="1" applyFill="1" applyAlignment="1">
      <alignment horizontal="center" vertical="center"/>
    </xf>
    <xf numFmtId="176" fontId="0" fillId="0" borderId="0" xfId="0" applyNumberFormat="1" applyFill="1">
      <alignment vertical="center"/>
    </xf>
    <xf numFmtId="176" fontId="1" fillId="0" borderId="0" xfId="0" applyNumberFormat="1" applyFont="1" applyFill="1" applyAlignment="1">
      <alignment horizontal="center" vertical="center"/>
    </xf>
    <xf numFmtId="9" fontId="1" fillId="0" borderId="0" xfId="3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vertical="center" wrapText="1"/>
    </xf>
    <xf numFmtId="0" fontId="11" fillId="0" borderId="0" xfId="0" applyFont="1" applyFill="1" applyAlignment="1">
      <alignment horizontal="right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/>
    </xf>
    <xf numFmtId="10" fontId="10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>
      <alignment horizontal="center" vertical="center" wrapText="1"/>
    </xf>
    <xf numFmtId="178" fontId="16" fillId="0" borderId="2" xfId="0" applyNumberFormat="1" applyFont="1" applyFill="1" applyBorder="1" applyAlignment="1">
      <alignment horizontal="center" vertical="center" wrapText="1"/>
    </xf>
    <xf numFmtId="179" fontId="17" fillId="0" borderId="2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10" fontId="8" fillId="0" borderId="2" xfId="0" applyNumberFormat="1" applyFont="1" applyFill="1" applyBorder="1" applyAlignment="1" applyProtection="1">
      <alignment horizontal="center" vertical="center" wrapText="1"/>
    </xf>
    <xf numFmtId="10" fontId="8" fillId="0" borderId="2" xfId="3" applyNumberFormat="1" applyFont="1" applyFill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/>
    </xf>
    <xf numFmtId="9" fontId="1" fillId="0" borderId="0" xfId="3" applyNumberFormat="1" applyFont="1" applyFill="1" applyAlignment="1">
      <alignment horizontal="center" vertical="center"/>
    </xf>
    <xf numFmtId="176" fontId="19" fillId="0" borderId="2" xfId="0" applyNumberFormat="1" applyFont="1" applyFill="1" applyBorder="1" applyAlignment="1">
      <alignment horizontal="center" vertical="center" wrapText="1"/>
    </xf>
    <xf numFmtId="176" fontId="20" fillId="0" borderId="2" xfId="0" applyNumberFormat="1" applyFont="1" applyFill="1" applyBorder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center" vertical="center" wrapText="1"/>
    </xf>
    <xf numFmtId="0" fontId="19" fillId="0" borderId="2" xfId="0" applyNumberFormat="1" applyFont="1" applyFill="1" applyBorder="1" applyAlignment="1">
      <alignment horizontal="center" vertical="center" wrapText="1"/>
    </xf>
    <xf numFmtId="180" fontId="21" fillId="0" borderId="2" xfId="0" applyNumberFormat="1" applyFont="1" applyFill="1" applyBorder="1" applyAlignment="1">
      <alignment horizontal="center" vertical="center" wrapText="1"/>
    </xf>
    <xf numFmtId="176" fontId="21" fillId="0" borderId="2" xfId="0" applyNumberFormat="1" applyFont="1" applyFill="1" applyBorder="1" applyAlignment="1">
      <alignment horizontal="center" vertical="center" wrapText="1"/>
    </xf>
    <xf numFmtId="178" fontId="21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8" fontId="22" fillId="0" borderId="2" xfId="0" applyNumberFormat="1" applyFont="1" applyFill="1" applyBorder="1" applyAlignment="1">
      <alignment horizontal="center" vertical="center" wrapText="1"/>
    </xf>
    <xf numFmtId="176" fontId="22" fillId="0" borderId="2" xfId="0" applyNumberFormat="1" applyFont="1" applyFill="1" applyBorder="1" applyAlignment="1">
      <alignment horizontal="center" vertical="center" wrapText="1"/>
    </xf>
    <xf numFmtId="49" fontId="21" fillId="0" borderId="2" xfId="0" applyNumberFormat="1" applyFont="1" applyFill="1" applyBorder="1" applyAlignment="1">
      <alignment horizontal="center" vertical="center" wrapText="1"/>
    </xf>
    <xf numFmtId="0" fontId="22" fillId="0" borderId="2" xfId="0" applyNumberFormat="1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vertical="center" wrapText="1"/>
    </xf>
    <xf numFmtId="10" fontId="21" fillId="0" borderId="2" xfId="0" applyNumberFormat="1" applyFont="1" applyFill="1" applyBorder="1" applyAlignment="1">
      <alignment horizontal="center" vertical="center" wrapText="1"/>
    </xf>
    <xf numFmtId="10" fontId="22" fillId="0" borderId="2" xfId="0" applyNumberFormat="1" applyFont="1" applyFill="1" applyBorder="1" applyAlignment="1">
      <alignment horizontal="center" vertical="center" wrapText="1"/>
    </xf>
    <xf numFmtId="0" fontId="23" fillId="0" borderId="2" xfId="0" applyNumberFormat="1" applyFont="1" applyFill="1" applyBorder="1" applyAlignment="1">
      <alignment vertical="center" wrapText="1"/>
    </xf>
    <xf numFmtId="0" fontId="21" fillId="0" borderId="3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vertical="center" wrapText="1"/>
    </xf>
    <xf numFmtId="177" fontId="21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justify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 3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N26"/>
  <sheetViews>
    <sheetView tabSelected="1" view="pageBreakPreview" zoomScale="85" zoomScaleNormal="77" workbookViewId="0">
      <selection activeCell="C4" sqref="C4:G4"/>
    </sheetView>
  </sheetViews>
  <sheetFormatPr defaultColWidth="9.64166666666667" defaultRowHeight="15"/>
  <cols>
    <col min="1" max="1" width="31.3" style="1" customWidth="1"/>
    <col min="2" max="2" width="17.3666666666667" style="1" customWidth="1"/>
    <col min="3" max="3" width="19" style="1" customWidth="1"/>
    <col min="4" max="4" width="15.2666666666667" style="1" customWidth="1"/>
    <col min="5" max="5" width="16.45" style="1" customWidth="1"/>
    <col min="6" max="6" width="16" style="1" customWidth="1"/>
    <col min="7" max="7" width="15.725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ht="18.75" spans="1:1">
      <c r="A1" s="4" t="s">
        <v>0</v>
      </c>
    </row>
    <row r="2" ht="51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23" customHeight="1" spans="1:8">
      <c r="A3" s="31" t="s">
        <v>2</v>
      </c>
      <c r="B3" s="31"/>
      <c r="C3" s="32" t="s">
        <v>3</v>
      </c>
      <c r="D3" s="32"/>
      <c r="E3" s="32"/>
      <c r="F3" s="33"/>
      <c r="G3" s="33"/>
      <c r="H3" s="34" t="s">
        <v>4</v>
      </c>
    </row>
    <row r="4" ht="29" customHeight="1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51" customHeight="1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51" customHeight="1" spans="1:8">
      <c r="A6" s="9" t="s">
        <v>13</v>
      </c>
      <c r="B6" s="64">
        <f>SUM(C6+D6+E6+F6)</f>
        <v>153474.5817</v>
      </c>
      <c r="C6" s="64">
        <v>145273.5817</v>
      </c>
      <c r="D6" s="65">
        <v>500</v>
      </c>
      <c r="E6" s="66">
        <v>7161</v>
      </c>
      <c r="F6" s="66">
        <v>540</v>
      </c>
      <c r="G6" s="67"/>
      <c r="H6" s="11" t="s">
        <v>14</v>
      </c>
    </row>
    <row r="7" ht="51" customHeight="1" spans="1:8">
      <c r="A7" s="12" t="s">
        <v>15</v>
      </c>
      <c r="B7" s="66">
        <f t="shared" ref="B7:B24" si="0">SUM(C7+D7+E7+F7)</f>
        <v>60738</v>
      </c>
      <c r="C7" s="66">
        <v>52537</v>
      </c>
      <c r="D7" s="66">
        <v>500</v>
      </c>
      <c r="E7" s="66">
        <v>7161</v>
      </c>
      <c r="F7" s="66">
        <v>540</v>
      </c>
      <c r="G7" s="67"/>
      <c r="H7" s="11" t="s">
        <v>16</v>
      </c>
    </row>
    <row r="8" ht="51" customHeight="1" spans="1:8">
      <c r="A8" s="12" t="s">
        <v>17</v>
      </c>
      <c r="B8" s="66">
        <f t="shared" si="0"/>
        <v>41525</v>
      </c>
      <c r="C8" s="66">
        <v>38382</v>
      </c>
      <c r="D8" s="66"/>
      <c r="E8" s="66">
        <v>2923</v>
      </c>
      <c r="F8" s="66">
        <v>220</v>
      </c>
      <c r="G8" s="67"/>
      <c r="H8" s="11" t="s">
        <v>16</v>
      </c>
    </row>
    <row r="9" ht="51" customHeight="1" spans="1:8">
      <c r="A9" s="12" t="s">
        <v>18</v>
      </c>
      <c r="B9" s="66">
        <f t="shared" si="0"/>
        <v>41525</v>
      </c>
      <c r="C9" s="66">
        <v>38382</v>
      </c>
      <c r="D9" s="66"/>
      <c r="E9" s="66">
        <v>2923</v>
      </c>
      <c r="F9" s="66">
        <v>220</v>
      </c>
      <c r="G9" s="67"/>
      <c r="H9" s="11" t="s">
        <v>16</v>
      </c>
    </row>
    <row r="10" ht="51" customHeight="1" spans="1:14">
      <c r="A10" s="12" t="s">
        <v>19</v>
      </c>
      <c r="B10" s="66">
        <f t="shared" si="0"/>
        <v>17613</v>
      </c>
      <c r="C10" s="66">
        <v>12555</v>
      </c>
      <c r="D10" s="66">
        <v>500</v>
      </c>
      <c r="E10" s="66">
        <v>4238</v>
      </c>
      <c r="F10" s="66">
        <v>320</v>
      </c>
      <c r="G10" s="67"/>
      <c r="H10" s="11" t="s">
        <v>16</v>
      </c>
      <c r="I10" s="25"/>
      <c r="J10" s="25"/>
      <c r="K10" s="25"/>
      <c r="L10" s="25"/>
      <c r="M10" s="26"/>
      <c r="N10" s="26"/>
    </row>
    <row r="11" ht="51" customHeight="1" spans="1:14">
      <c r="A11" s="12" t="s">
        <v>18</v>
      </c>
      <c r="B11" s="66">
        <f t="shared" si="0"/>
        <v>17613</v>
      </c>
      <c r="C11" s="66">
        <v>12555</v>
      </c>
      <c r="D11" s="66">
        <v>500</v>
      </c>
      <c r="E11" s="66">
        <v>4238</v>
      </c>
      <c r="F11" s="66">
        <v>320</v>
      </c>
      <c r="G11" s="67"/>
      <c r="H11" s="11" t="s">
        <v>16</v>
      </c>
      <c r="I11" s="25"/>
      <c r="J11" s="25"/>
      <c r="K11" s="25"/>
      <c r="L11" s="25"/>
      <c r="M11" s="26"/>
      <c r="N11" s="26"/>
    </row>
    <row r="12" ht="51" customHeight="1" spans="1:8">
      <c r="A12" s="12" t="s">
        <v>20</v>
      </c>
      <c r="B12" s="66">
        <f t="shared" si="0"/>
        <v>1600</v>
      </c>
      <c r="C12" s="66">
        <v>1600</v>
      </c>
      <c r="D12" s="66"/>
      <c r="E12" s="65"/>
      <c r="F12" s="65"/>
      <c r="G12" s="67"/>
      <c r="H12" s="11" t="s">
        <v>16</v>
      </c>
    </row>
    <row r="13" ht="51" customHeight="1" spans="1:8">
      <c r="A13" s="12" t="s">
        <v>18</v>
      </c>
      <c r="B13" s="66">
        <v>1600</v>
      </c>
      <c r="C13" s="66">
        <v>1600</v>
      </c>
      <c r="D13" s="66"/>
      <c r="E13" s="65"/>
      <c r="F13" s="65"/>
      <c r="G13" s="67"/>
      <c r="H13" s="11" t="s">
        <v>16</v>
      </c>
    </row>
    <row r="14" ht="73" customHeight="1" spans="1:8">
      <c r="A14" s="12" t="s">
        <v>21</v>
      </c>
      <c r="B14" s="66">
        <f>SUM(C14+D14+E14+F14)</f>
        <v>60738</v>
      </c>
      <c r="C14" s="66">
        <v>52537</v>
      </c>
      <c r="D14" s="66">
        <v>500</v>
      </c>
      <c r="E14" s="66">
        <v>7161</v>
      </c>
      <c r="F14" s="66">
        <v>540</v>
      </c>
      <c r="G14" s="67"/>
      <c r="H14" s="11" t="s">
        <v>22</v>
      </c>
    </row>
    <row r="15" ht="51" customHeight="1" spans="1:8">
      <c r="A15" s="12" t="s">
        <v>23</v>
      </c>
      <c r="B15" s="66">
        <f t="shared" si="0"/>
        <v>47837</v>
      </c>
      <c r="C15" s="66">
        <v>47837</v>
      </c>
      <c r="D15" s="68"/>
      <c r="E15" s="65">
        <v>0</v>
      </c>
      <c r="F15" s="65"/>
      <c r="G15" s="67"/>
      <c r="H15" s="11" t="s">
        <v>16</v>
      </c>
    </row>
    <row r="16" ht="51" customHeight="1" spans="1:8">
      <c r="A16" s="12" t="s">
        <v>24</v>
      </c>
      <c r="B16" s="66">
        <f t="shared" si="0"/>
        <v>47837</v>
      </c>
      <c r="C16" s="66">
        <v>47837</v>
      </c>
      <c r="D16" s="68"/>
      <c r="E16" s="65">
        <v>0</v>
      </c>
      <c r="F16" s="65"/>
      <c r="G16" s="67"/>
      <c r="H16" s="11" t="s">
        <v>16</v>
      </c>
    </row>
    <row r="17" ht="51" customHeight="1" spans="1:8">
      <c r="A17" s="12" t="s">
        <v>25</v>
      </c>
      <c r="B17" s="66">
        <f t="shared" si="0"/>
        <v>15185</v>
      </c>
      <c r="C17" s="66">
        <v>15185</v>
      </c>
      <c r="D17" s="68"/>
      <c r="E17" s="65"/>
      <c r="F17" s="65"/>
      <c r="G17" s="67"/>
      <c r="H17" s="11" t="s">
        <v>26</v>
      </c>
    </row>
    <row r="18" ht="51" customHeight="1" spans="1:8">
      <c r="A18" s="12" t="s">
        <v>24</v>
      </c>
      <c r="B18" s="66">
        <f t="shared" si="0"/>
        <v>15185</v>
      </c>
      <c r="C18" s="66">
        <v>15185</v>
      </c>
      <c r="D18" s="68"/>
      <c r="E18" s="65"/>
      <c r="F18" s="65"/>
      <c r="G18" s="67"/>
      <c r="H18" s="11" t="s">
        <v>27</v>
      </c>
    </row>
    <row r="19" ht="51" customHeight="1" spans="1:8">
      <c r="A19" s="12" t="s">
        <v>28</v>
      </c>
      <c r="B19" s="64">
        <f t="shared" si="0"/>
        <v>29714.5817</v>
      </c>
      <c r="C19" s="65">
        <v>29714.5817</v>
      </c>
      <c r="D19" s="69"/>
      <c r="E19" s="65"/>
      <c r="F19" s="65"/>
      <c r="G19" s="67"/>
      <c r="H19" s="11" t="s">
        <v>29</v>
      </c>
    </row>
    <row r="20" ht="55" customHeight="1" spans="1:12">
      <c r="A20" s="9" t="s">
        <v>30</v>
      </c>
      <c r="B20" s="65"/>
      <c r="C20" s="70"/>
      <c r="D20" s="71"/>
      <c r="E20" s="72"/>
      <c r="F20" s="65">
        <v>73</v>
      </c>
      <c r="G20" s="67"/>
      <c r="I20" s="27"/>
      <c r="K20" s="28"/>
      <c r="L20" s="29"/>
    </row>
    <row r="21" ht="62" customHeight="1" spans="1:12">
      <c r="A21" s="73" t="s">
        <v>31</v>
      </c>
      <c r="B21" s="64">
        <f t="shared" si="0"/>
        <v>130103.0552199</v>
      </c>
      <c r="C21" s="64">
        <v>124068.9961199</v>
      </c>
      <c r="D21" s="71"/>
      <c r="E21" s="72">
        <v>5708.3304</v>
      </c>
      <c r="F21" s="65">
        <v>325.7287</v>
      </c>
      <c r="G21" s="67"/>
      <c r="H21" s="11" t="s">
        <v>32</v>
      </c>
      <c r="I21" s="27"/>
      <c r="K21" s="28"/>
      <c r="L21" s="29"/>
    </row>
    <row r="22" ht="93" customHeight="1" spans="1:12">
      <c r="A22" s="73" t="s">
        <v>33</v>
      </c>
      <c r="B22" s="74">
        <f>B21/B6</f>
        <v>0.847717281772529</v>
      </c>
      <c r="C22" s="74">
        <v>0.854036877648622</v>
      </c>
      <c r="D22" s="75"/>
      <c r="E22" s="74">
        <v>0.797141516547968</v>
      </c>
      <c r="F22" s="74">
        <v>0.603201296296296</v>
      </c>
      <c r="G22" s="74"/>
      <c r="H22" s="17" t="s">
        <v>34</v>
      </c>
      <c r="I22" s="27"/>
      <c r="K22" s="28"/>
      <c r="L22" s="30"/>
    </row>
    <row r="23" s="2" customFormat="1" ht="49" customHeight="1" spans="1:14">
      <c r="A23" s="76" t="s">
        <v>35</v>
      </c>
      <c r="B23" s="65"/>
      <c r="C23" s="77"/>
      <c r="D23" s="71"/>
      <c r="E23" s="72"/>
      <c r="F23" s="72">
        <v>0</v>
      </c>
      <c r="G23" s="78"/>
      <c r="H23" s="11"/>
      <c r="I23" s="27"/>
      <c r="J23" s="3"/>
      <c r="K23" s="28"/>
      <c r="L23" s="30"/>
      <c r="M23" s="1"/>
      <c r="N23" s="1"/>
    </row>
    <row r="24" s="2" customFormat="1" ht="66" customHeight="1" spans="1:14">
      <c r="A24" s="79" t="s">
        <v>36</v>
      </c>
      <c r="B24" s="80">
        <f t="shared" si="0"/>
        <v>1895.915074</v>
      </c>
      <c r="C24" s="64">
        <v>1856.724</v>
      </c>
      <c r="D24" s="69"/>
      <c r="E24" s="64">
        <v>34.657742</v>
      </c>
      <c r="F24" s="77">
        <v>4.533332</v>
      </c>
      <c r="G24" s="81"/>
      <c r="H24" s="21" t="s">
        <v>32</v>
      </c>
      <c r="I24" s="27"/>
      <c r="J24" s="3"/>
      <c r="K24" s="28"/>
      <c r="L24" s="30"/>
      <c r="M24" s="1"/>
      <c r="N24" s="1"/>
    </row>
    <row r="25" s="2" customFormat="1" ht="90" customHeight="1" spans="1:14">
      <c r="A25" s="82" t="s">
        <v>37</v>
      </c>
      <c r="B25" s="82"/>
      <c r="C25" s="82"/>
      <c r="D25" s="82"/>
      <c r="E25" s="82"/>
      <c r="F25" s="82"/>
      <c r="G25" s="82"/>
      <c r="H25" s="82"/>
      <c r="I25" s="3"/>
      <c r="J25" s="3"/>
      <c r="K25" s="3"/>
      <c r="L25" s="3"/>
      <c r="M25" s="1"/>
      <c r="N25" s="1"/>
    </row>
    <row r="26" ht="14" customHeight="1" spans="1:7">
      <c r="A26" s="23" t="s">
        <v>38</v>
      </c>
      <c r="B26" s="23"/>
      <c r="C26" s="23"/>
      <c r="D26" s="23"/>
      <c r="E26" s="23"/>
      <c r="F26" s="23"/>
      <c r="G26" s="24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00694444444445" right="0.432638888888889" top="0.235416666666667" bottom="0.118055555555556" header="0.297916666666667" footer="0.15625"/>
  <pageSetup paperSize="9" scale="54" orientation="portrait" verticalDpi="300"/>
  <headerFooter differentOddEven="1">
    <oddFooter>&amp;R&amp;14— &amp;P —</oddFooter>
    <evenFooter>&amp;L&amp;14— &amp;P —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70" zoomScaleNormal="70" topLeftCell="A19" workbookViewId="0">
      <selection activeCell="H22" sqref="H22"/>
    </sheetView>
  </sheetViews>
  <sheetFormatPr defaultColWidth="9.64166666666667" defaultRowHeight="15"/>
  <cols>
    <col min="1" max="1" width="31.3" style="1" customWidth="1"/>
    <col min="2" max="2" width="17.3666666666667" style="1" customWidth="1"/>
    <col min="3" max="3" width="19" style="1" customWidth="1"/>
    <col min="4" max="4" width="15.2666666666667" style="1" customWidth="1"/>
    <col min="5" max="5" width="16.45" style="1" customWidth="1"/>
    <col min="6" max="6" width="16" style="1" customWidth="1"/>
    <col min="7" max="7" width="15.725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" customHeight="1" spans="1:12">
      <c r="A3" s="31" t="s">
        <v>60</v>
      </c>
      <c r="B3" s="31"/>
      <c r="C3" s="32" t="s">
        <v>61</v>
      </c>
      <c r="D3" s="32"/>
      <c r="E3" s="32"/>
      <c r="F3" s="33"/>
      <c r="G3" s="33"/>
      <c r="H3" s="34" t="s">
        <v>4</v>
      </c>
      <c r="I3" s="3"/>
      <c r="J3" s="3"/>
      <c r="K3" s="3"/>
      <c r="L3" s="3"/>
    </row>
    <row r="4" s="1" customFormat="1" ht="29" customHeight="1" spans="1:12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  <c r="I4" s="3"/>
      <c r="J4" s="3"/>
      <c r="K4" s="3"/>
      <c r="L4" s="3"/>
    </row>
    <row r="5" s="1" customFormat="1" ht="51" customHeight="1" spans="1:12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  <c r="I5" s="3"/>
      <c r="J5" s="3"/>
      <c r="K5" s="3"/>
      <c r="L5" s="3"/>
    </row>
    <row r="6" s="1" customFormat="1" ht="51" customHeight="1" spans="1:12">
      <c r="A6" s="9" t="s">
        <v>13</v>
      </c>
      <c r="B6" s="39">
        <f>C6+D6+E6+F6+G6</f>
        <v>7152</v>
      </c>
      <c r="C6" s="39">
        <f>C7+C15+C17+C19</f>
        <v>6869</v>
      </c>
      <c r="D6" s="39">
        <f>D7+D15+D17+D19</f>
        <v>0</v>
      </c>
      <c r="E6" s="39">
        <f>E7+E15+E17+E19</f>
        <v>283</v>
      </c>
      <c r="F6" s="39">
        <v>0</v>
      </c>
      <c r="G6" s="39">
        <v>0</v>
      </c>
      <c r="H6" s="11" t="s">
        <v>14</v>
      </c>
      <c r="I6" s="3"/>
      <c r="J6" s="3"/>
      <c r="K6" s="3"/>
      <c r="L6" s="3"/>
    </row>
    <row r="7" s="1" customFormat="1" ht="51" customHeight="1" spans="1:12">
      <c r="A7" s="12" t="s">
        <v>15</v>
      </c>
      <c r="B7" s="39">
        <f t="shared" ref="B7:B11" si="0">C7+E7</f>
        <v>3086</v>
      </c>
      <c r="C7" s="40">
        <f>C8+C10+C12</f>
        <v>2803</v>
      </c>
      <c r="D7" s="40"/>
      <c r="E7" s="40">
        <f>E8+E10+E12</f>
        <v>283</v>
      </c>
      <c r="F7" s="41"/>
      <c r="G7" s="41"/>
      <c r="H7" s="11" t="s">
        <v>16</v>
      </c>
      <c r="I7" s="3"/>
      <c r="J7" s="3"/>
      <c r="K7" s="3"/>
      <c r="L7" s="3"/>
    </row>
    <row r="8" s="1" customFormat="1" ht="51" customHeight="1" spans="1:12">
      <c r="A8" s="12" t="s">
        <v>17</v>
      </c>
      <c r="B8" s="39">
        <f t="shared" si="0"/>
        <v>2070</v>
      </c>
      <c r="C8" s="40">
        <v>1987</v>
      </c>
      <c r="D8" s="42"/>
      <c r="E8" s="40">
        <v>83</v>
      </c>
      <c r="F8" s="41"/>
      <c r="G8" s="41"/>
      <c r="H8" s="11" t="s">
        <v>16</v>
      </c>
      <c r="I8" s="3"/>
      <c r="J8" s="3"/>
      <c r="K8" s="3"/>
      <c r="L8" s="3"/>
    </row>
    <row r="9" s="1" customFormat="1" ht="51" customHeight="1" spans="1:12">
      <c r="A9" s="12" t="s">
        <v>42</v>
      </c>
      <c r="B9" s="39">
        <f t="shared" si="0"/>
        <v>2070</v>
      </c>
      <c r="C9" s="40">
        <v>1987</v>
      </c>
      <c r="D9" s="42"/>
      <c r="E9" s="40">
        <v>83</v>
      </c>
      <c r="F9" s="41"/>
      <c r="G9" s="41"/>
      <c r="H9" s="11" t="s">
        <v>16</v>
      </c>
      <c r="I9" s="3"/>
      <c r="J9" s="3"/>
      <c r="K9" s="3"/>
      <c r="L9" s="3"/>
    </row>
    <row r="10" s="1" customFormat="1" ht="51" customHeight="1" spans="1:14">
      <c r="A10" s="12" t="s">
        <v>19</v>
      </c>
      <c r="B10" s="39">
        <f t="shared" si="0"/>
        <v>1016</v>
      </c>
      <c r="C10" s="40">
        <v>816</v>
      </c>
      <c r="D10" s="40"/>
      <c r="E10" s="40">
        <v>200</v>
      </c>
      <c r="F10" s="40"/>
      <c r="G10" s="41"/>
      <c r="H10" s="11" t="s">
        <v>16</v>
      </c>
      <c r="I10" s="25"/>
      <c r="J10" s="25"/>
      <c r="K10" s="25"/>
      <c r="L10" s="25"/>
      <c r="M10" s="26"/>
      <c r="N10" s="26"/>
    </row>
    <row r="11" s="1" customFormat="1" ht="51" customHeight="1" spans="1:14">
      <c r="A11" s="12" t="s">
        <v>42</v>
      </c>
      <c r="B11" s="39">
        <f t="shared" si="0"/>
        <v>1016</v>
      </c>
      <c r="C11" s="40">
        <v>816</v>
      </c>
      <c r="D11" s="40"/>
      <c r="E11" s="40">
        <v>200</v>
      </c>
      <c r="F11" s="40"/>
      <c r="G11" s="41"/>
      <c r="H11" s="11" t="s">
        <v>16</v>
      </c>
      <c r="I11" s="25"/>
      <c r="J11" s="25"/>
      <c r="K11" s="25"/>
      <c r="L11" s="25"/>
      <c r="M11" s="26"/>
      <c r="N11" s="26"/>
    </row>
    <row r="12" s="1" customFormat="1" ht="51" customHeight="1" spans="1:12">
      <c r="A12" s="12" t="s">
        <v>20</v>
      </c>
      <c r="B12" s="40"/>
      <c r="C12" s="40"/>
      <c r="D12" s="40"/>
      <c r="E12" s="40"/>
      <c r="F12" s="40"/>
      <c r="G12" s="41"/>
      <c r="H12" s="11" t="s">
        <v>16</v>
      </c>
      <c r="I12" s="3"/>
      <c r="J12" s="3"/>
      <c r="K12" s="3"/>
      <c r="L12" s="3"/>
    </row>
    <row r="13" s="1" customFormat="1" ht="51" customHeight="1" spans="1:12">
      <c r="A13" s="12" t="s">
        <v>42</v>
      </c>
      <c r="B13" s="40"/>
      <c r="C13" s="40"/>
      <c r="D13" s="40"/>
      <c r="E13" s="40"/>
      <c r="F13" s="40"/>
      <c r="G13" s="41"/>
      <c r="H13" s="11" t="s">
        <v>16</v>
      </c>
      <c r="I13" s="3"/>
      <c r="J13" s="3"/>
      <c r="K13" s="3"/>
      <c r="L13" s="3"/>
    </row>
    <row r="14" s="1" customFormat="1" ht="73" customHeight="1" spans="1:12">
      <c r="A14" s="12" t="s">
        <v>21</v>
      </c>
      <c r="B14" s="40">
        <f>B10+B8</f>
        <v>3086</v>
      </c>
      <c r="C14" s="40">
        <f>C10+C8</f>
        <v>2803</v>
      </c>
      <c r="D14" s="40"/>
      <c r="E14" s="40">
        <f>E10+E8</f>
        <v>283</v>
      </c>
      <c r="F14" s="40"/>
      <c r="G14" s="41"/>
      <c r="H14" s="11" t="s">
        <v>22</v>
      </c>
      <c r="I14" s="3"/>
      <c r="J14" s="3"/>
      <c r="K14" s="3"/>
      <c r="L14" s="3"/>
    </row>
    <row r="15" s="1" customFormat="1" ht="51" customHeight="1" spans="1:12">
      <c r="A15" s="12" t="s">
        <v>23</v>
      </c>
      <c r="B15" s="40">
        <f>C15+E15</f>
        <v>1768</v>
      </c>
      <c r="C15" s="40">
        <v>1768</v>
      </c>
      <c r="D15" s="40"/>
      <c r="E15" s="40"/>
      <c r="F15" s="40"/>
      <c r="G15" s="39"/>
      <c r="H15" s="11" t="s">
        <v>16</v>
      </c>
      <c r="I15" s="3"/>
      <c r="J15" s="3"/>
      <c r="K15" s="3"/>
      <c r="L15" s="3"/>
    </row>
    <row r="16" s="1" customFormat="1" ht="51" customHeight="1" spans="1:12">
      <c r="A16" s="12" t="s">
        <v>43</v>
      </c>
      <c r="B16" s="40">
        <f>C16+E16</f>
        <v>1768</v>
      </c>
      <c r="C16" s="40">
        <v>1768</v>
      </c>
      <c r="D16" s="39"/>
      <c r="E16" s="40"/>
      <c r="F16" s="39"/>
      <c r="G16" s="39"/>
      <c r="H16" s="11" t="s">
        <v>16</v>
      </c>
      <c r="I16" s="3"/>
      <c r="J16" s="3"/>
      <c r="K16" s="3"/>
      <c r="L16" s="3"/>
    </row>
    <row r="17" s="1" customFormat="1" ht="51" customHeight="1" spans="1:12">
      <c r="A17" s="12" t="s">
        <v>25</v>
      </c>
      <c r="B17" s="40">
        <v>813</v>
      </c>
      <c r="C17" s="40">
        <v>813</v>
      </c>
      <c r="D17" s="41"/>
      <c r="E17" s="41"/>
      <c r="F17" s="41"/>
      <c r="G17" s="41"/>
      <c r="H17" s="11" t="s">
        <v>26</v>
      </c>
      <c r="I17" s="3"/>
      <c r="J17" s="3"/>
      <c r="K17" s="3"/>
      <c r="L17" s="3"/>
    </row>
    <row r="18" s="1" customFormat="1" ht="51" customHeight="1" spans="1:12">
      <c r="A18" s="12" t="s">
        <v>43</v>
      </c>
      <c r="B18" s="40">
        <v>813</v>
      </c>
      <c r="C18" s="40">
        <v>813</v>
      </c>
      <c r="D18" s="41"/>
      <c r="E18" s="41"/>
      <c r="F18" s="41"/>
      <c r="G18" s="41"/>
      <c r="H18" s="11" t="s">
        <v>27</v>
      </c>
      <c r="I18" s="3"/>
      <c r="J18" s="3"/>
      <c r="K18" s="3"/>
      <c r="L18" s="3"/>
    </row>
    <row r="19" s="1" customFormat="1" ht="51" customHeight="1" spans="1:12">
      <c r="A19" s="12" t="s">
        <v>28</v>
      </c>
      <c r="B19" s="40">
        <v>1485</v>
      </c>
      <c r="C19" s="40">
        <v>1485</v>
      </c>
      <c r="D19" s="41"/>
      <c r="E19" s="41"/>
      <c r="F19" s="41"/>
      <c r="G19" s="41"/>
      <c r="H19" s="11" t="s">
        <v>29</v>
      </c>
      <c r="I19" s="3"/>
      <c r="J19" s="3"/>
      <c r="K19" s="3"/>
      <c r="L19" s="3"/>
    </row>
    <row r="20" s="1" customFormat="1" ht="55" customHeight="1" spans="1:12">
      <c r="A20" s="9" t="s">
        <v>30</v>
      </c>
      <c r="B20" s="39">
        <v>6473.0524959</v>
      </c>
      <c r="C20" s="39">
        <f>B20-E20</f>
        <v>6208.2224959</v>
      </c>
      <c r="D20" s="39"/>
      <c r="E20" s="39">
        <v>264.83</v>
      </c>
      <c r="F20" s="41"/>
      <c r="G20" s="41"/>
      <c r="I20" s="27"/>
      <c r="J20" s="3"/>
      <c r="K20" s="28"/>
      <c r="L20" s="29"/>
    </row>
    <row r="21" s="1" customFormat="1" ht="62" customHeight="1" spans="1:12">
      <c r="A21" s="15" t="s">
        <v>31</v>
      </c>
      <c r="B21" s="39">
        <v>6473.0524959</v>
      </c>
      <c r="C21" s="39">
        <f>B21-E21</f>
        <v>6208.2224959</v>
      </c>
      <c r="D21" s="39"/>
      <c r="E21" s="39">
        <v>264.83</v>
      </c>
      <c r="F21" s="41"/>
      <c r="G21" s="41"/>
      <c r="H21" s="11" t="s">
        <v>32</v>
      </c>
      <c r="I21" s="27"/>
      <c r="J21" s="3"/>
      <c r="K21" s="28"/>
      <c r="L21" s="29"/>
    </row>
    <row r="22" s="1" customFormat="1" ht="93" customHeight="1" spans="1:12">
      <c r="A22" s="15" t="s">
        <v>33</v>
      </c>
      <c r="B22" s="43">
        <f>B20/B6</f>
        <v>0.905068861283557</v>
      </c>
      <c r="C22" s="43">
        <f>C20/C6</f>
        <v>0.903802954709565</v>
      </c>
      <c r="D22" s="43"/>
      <c r="E22" s="43">
        <f>E20/E6</f>
        <v>0.935795053003533</v>
      </c>
      <c r="F22" s="41"/>
      <c r="G22" s="41"/>
      <c r="H22" s="17" t="s">
        <v>34</v>
      </c>
      <c r="I22" s="27"/>
      <c r="J22" s="3"/>
      <c r="K22" s="28"/>
      <c r="L22" s="30"/>
    </row>
    <row r="23" s="2" customFormat="1" ht="49" customHeight="1" spans="1:14">
      <c r="A23" s="9" t="s">
        <v>35</v>
      </c>
      <c r="B23" s="39">
        <f>B24</f>
        <v>55.4914</v>
      </c>
      <c r="C23" s="39">
        <f>C24</f>
        <v>53.9514</v>
      </c>
      <c r="D23" s="39"/>
      <c r="E23" s="39">
        <f>E24</f>
        <v>1.54</v>
      </c>
      <c r="F23" s="15"/>
      <c r="G23" s="15"/>
      <c r="H23" s="44" t="s">
        <v>62</v>
      </c>
      <c r="I23" s="27"/>
      <c r="J23" s="3"/>
      <c r="K23" s="28"/>
      <c r="L23" s="30"/>
      <c r="M23" s="1"/>
      <c r="N23" s="1"/>
    </row>
    <row r="24" s="2" customFormat="1" ht="66" customHeight="1" spans="1:14">
      <c r="A24" s="19" t="s">
        <v>36</v>
      </c>
      <c r="B24" s="45">
        <f>C24+E24</f>
        <v>55.4914</v>
      </c>
      <c r="C24" s="46">
        <v>53.9514</v>
      </c>
      <c r="D24" s="46"/>
      <c r="E24" s="39">
        <v>1.54</v>
      </c>
      <c r="F24" s="39"/>
      <c r="G24" s="19"/>
      <c r="H24" s="21" t="s">
        <v>32</v>
      </c>
      <c r="I24" s="27"/>
      <c r="J24" s="3"/>
      <c r="K24" s="28"/>
      <c r="L24" s="30"/>
      <c r="M24" s="1"/>
      <c r="N24" s="1"/>
    </row>
    <row r="25" s="2" customFormat="1" ht="90" customHeight="1" spans="1:14">
      <c r="A25" s="22" t="s">
        <v>37</v>
      </c>
      <c r="B25" s="22"/>
      <c r="C25" s="22"/>
      <c r="D25" s="22"/>
      <c r="E25" s="22"/>
      <c r="F25" s="22"/>
      <c r="G25" s="22"/>
      <c r="H25" s="22"/>
      <c r="I25" s="3"/>
      <c r="J25" s="3"/>
      <c r="K25" s="3"/>
      <c r="L25" s="3"/>
      <c r="M25" s="1"/>
      <c r="N25" s="1"/>
    </row>
    <row r="26" s="1" customFormat="1" ht="14" customHeight="1" spans="1:12">
      <c r="A26" s="23" t="s">
        <v>38</v>
      </c>
      <c r="B26" s="23"/>
      <c r="C26" s="23"/>
      <c r="D26" s="23"/>
      <c r="E26" s="23"/>
      <c r="F26" s="23"/>
      <c r="G26" s="24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55" zoomScaleNormal="55" topLeftCell="A9" workbookViewId="0">
      <selection activeCell="H22" sqref="H22"/>
    </sheetView>
  </sheetViews>
  <sheetFormatPr defaultColWidth="9.64166666666667" defaultRowHeight="15"/>
  <cols>
    <col min="1" max="1" width="31.3" style="1" customWidth="1"/>
    <col min="2" max="2" width="14" style="1" customWidth="1"/>
    <col min="3" max="3" width="19.25" style="1" customWidth="1"/>
    <col min="4" max="4" width="14.375" style="1" customWidth="1"/>
    <col min="5" max="5" width="19" style="1" customWidth="1"/>
    <col min="6" max="6" width="17.25" style="1" customWidth="1"/>
    <col min="7" max="7" width="16.875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" customHeight="1" spans="1:12">
      <c r="A3" s="37" t="s">
        <v>63</v>
      </c>
      <c r="B3" s="37"/>
      <c r="C3" s="38" t="s">
        <v>61</v>
      </c>
      <c r="D3" s="38"/>
      <c r="E3" s="38"/>
      <c r="F3" s="33"/>
      <c r="G3" s="33"/>
      <c r="H3" s="34" t="s">
        <v>4</v>
      </c>
      <c r="I3" s="3"/>
      <c r="J3" s="3"/>
      <c r="K3" s="3"/>
      <c r="L3" s="3"/>
    </row>
    <row r="4" s="1" customFormat="1" ht="29" customHeight="1" spans="1:12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  <c r="I4" s="3"/>
      <c r="J4" s="3"/>
      <c r="K4" s="3"/>
      <c r="L4" s="3"/>
    </row>
    <row r="5" s="1" customFormat="1" ht="58" customHeight="1" spans="1:12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  <c r="I5" s="3"/>
      <c r="J5" s="3"/>
      <c r="K5" s="3"/>
      <c r="L5" s="3"/>
    </row>
    <row r="6" s="1" customFormat="1" ht="51" customHeight="1" spans="1:12">
      <c r="A6" s="9" t="s">
        <v>13</v>
      </c>
      <c r="B6" s="10">
        <f>B7+B15+B17+B19</f>
        <v>2737.4817</v>
      </c>
      <c r="C6" s="10">
        <f>C7+C15+C17+C19</f>
        <v>2483.4817</v>
      </c>
      <c r="D6" s="10"/>
      <c r="E6" s="10">
        <f>E7+E15+E17+E19</f>
        <v>254</v>
      </c>
      <c r="F6" s="10"/>
      <c r="G6" s="10"/>
      <c r="H6" s="11" t="s">
        <v>14</v>
      </c>
      <c r="I6" s="3"/>
      <c r="J6" s="3"/>
      <c r="K6" s="3"/>
      <c r="L6" s="3"/>
    </row>
    <row r="7" s="1" customFormat="1" ht="51" customHeight="1" spans="1:12">
      <c r="A7" s="12" t="s">
        <v>15</v>
      </c>
      <c r="B7" s="10">
        <f>C7+E7</f>
        <v>1592</v>
      </c>
      <c r="C7" s="10">
        <v>1338</v>
      </c>
      <c r="D7" s="10"/>
      <c r="E7" s="10">
        <v>254</v>
      </c>
      <c r="F7" s="10"/>
      <c r="G7" s="10"/>
      <c r="H7" s="11" t="s">
        <v>16</v>
      </c>
      <c r="I7" s="3"/>
      <c r="J7" s="3"/>
      <c r="K7" s="3"/>
      <c r="L7" s="3"/>
    </row>
    <row r="8" s="1" customFormat="1" ht="51" customHeight="1" spans="1:12">
      <c r="A8" s="12" t="s">
        <v>17</v>
      </c>
      <c r="B8" s="10">
        <v>688</v>
      </c>
      <c r="C8" s="10">
        <v>634</v>
      </c>
      <c r="D8" s="10"/>
      <c r="E8" s="10">
        <v>54</v>
      </c>
      <c r="F8" s="10"/>
      <c r="G8" s="10"/>
      <c r="H8" s="11" t="s">
        <v>16</v>
      </c>
      <c r="I8" s="3"/>
      <c r="J8" s="3"/>
      <c r="K8" s="3"/>
      <c r="L8" s="3"/>
    </row>
    <row r="9" s="1" customFormat="1" ht="51" customHeight="1" spans="1:12">
      <c r="A9" s="12" t="s">
        <v>42</v>
      </c>
      <c r="B9" s="10">
        <v>688</v>
      </c>
      <c r="C9" s="10">
        <v>634</v>
      </c>
      <c r="D9" s="10"/>
      <c r="E9" s="10">
        <v>54</v>
      </c>
      <c r="F9" s="10"/>
      <c r="G9" s="10"/>
      <c r="H9" s="11" t="s">
        <v>16</v>
      </c>
      <c r="I9" s="3"/>
      <c r="J9" s="3"/>
      <c r="K9" s="3"/>
      <c r="L9" s="3"/>
    </row>
    <row r="10" s="1" customFormat="1" ht="51" customHeight="1" spans="1:14">
      <c r="A10" s="12" t="s">
        <v>19</v>
      </c>
      <c r="B10" s="10">
        <v>904</v>
      </c>
      <c r="C10" s="10">
        <v>704</v>
      </c>
      <c r="D10" s="10"/>
      <c r="E10" s="10">
        <v>200</v>
      </c>
      <c r="F10" s="10"/>
      <c r="G10" s="10"/>
      <c r="H10" s="11" t="s">
        <v>16</v>
      </c>
      <c r="I10" s="25"/>
      <c r="J10" s="25"/>
      <c r="K10" s="25"/>
      <c r="L10" s="25"/>
      <c r="M10" s="26"/>
      <c r="N10" s="26"/>
    </row>
    <row r="11" s="1" customFormat="1" ht="51" customHeight="1" spans="1:14">
      <c r="A11" s="12" t="s">
        <v>42</v>
      </c>
      <c r="B11" s="10">
        <v>904</v>
      </c>
      <c r="C11" s="10">
        <v>704</v>
      </c>
      <c r="D11" s="10"/>
      <c r="E11" s="10">
        <v>200</v>
      </c>
      <c r="F11" s="10"/>
      <c r="G11" s="10"/>
      <c r="H11" s="11" t="s">
        <v>16</v>
      </c>
      <c r="I11" s="25"/>
      <c r="J11" s="25"/>
      <c r="K11" s="25"/>
      <c r="L11" s="25"/>
      <c r="M11" s="26"/>
      <c r="N11" s="26"/>
    </row>
    <row r="12" s="1" customFormat="1" ht="51" customHeight="1" spans="1:12">
      <c r="A12" s="12" t="s">
        <v>20</v>
      </c>
      <c r="B12" s="10"/>
      <c r="C12" s="10"/>
      <c r="D12" s="10"/>
      <c r="E12" s="10"/>
      <c r="F12" s="10"/>
      <c r="G12" s="10"/>
      <c r="H12" s="11" t="s">
        <v>16</v>
      </c>
      <c r="I12" s="3"/>
      <c r="J12" s="3"/>
      <c r="K12" s="3"/>
      <c r="L12" s="3"/>
    </row>
    <row r="13" s="1" customFormat="1" ht="51" customHeight="1" spans="1:12">
      <c r="A13" s="12" t="s">
        <v>42</v>
      </c>
      <c r="B13" s="10"/>
      <c r="C13" s="10"/>
      <c r="D13" s="10"/>
      <c r="E13" s="10"/>
      <c r="F13" s="10"/>
      <c r="G13" s="10"/>
      <c r="H13" s="11" t="s">
        <v>16</v>
      </c>
      <c r="I13" s="3"/>
      <c r="J13" s="3"/>
      <c r="K13" s="3"/>
      <c r="L13" s="3"/>
    </row>
    <row r="14" s="1" customFormat="1" ht="73" customHeight="1" spans="1:12">
      <c r="A14" s="12" t="s">
        <v>21</v>
      </c>
      <c r="B14" s="10">
        <v>1592</v>
      </c>
      <c r="C14" s="10">
        <v>1338</v>
      </c>
      <c r="D14" s="10"/>
      <c r="E14" s="10">
        <v>254</v>
      </c>
      <c r="F14" s="10"/>
      <c r="G14" s="10"/>
      <c r="H14" s="11" t="s">
        <v>22</v>
      </c>
      <c r="I14" s="3"/>
      <c r="J14" s="3"/>
      <c r="K14" s="3"/>
      <c r="L14" s="3"/>
    </row>
    <row r="15" s="1" customFormat="1" ht="51" customHeight="1" spans="1:12">
      <c r="A15" s="12" t="s">
        <v>23</v>
      </c>
      <c r="B15" s="10">
        <f>570+24</f>
        <v>594</v>
      </c>
      <c r="C15" s="10">
        <f>570+24</f>
        <v>594</v>
      </c>
      <c r="D15" s="10"/>
      <c r="E15" s="10"/>
      <c r="F15" s="10"/>
      <c r="G15" s="10"/>
      <c r="H15" s="11" t="s">
        <v>16</v>
      </c>
      <c r="I15" s="3"/>
      <c r="J15" s="3"/>
      <c r="K15" s="3"/>
      <c r="L15" s="3"/>
    </row>
    <row r="16" s="1" customFormat="1" ht="51" customHeight="1" spans="1:12">
      <c r="A16" s="12" t="s">
        <v>43</v>
      </c>
      <c r="B16" s="10">
        <v>594</v>
      </c>
      <c r="C16" s="10">
        <v>594</v>
      </c>
      <c r="D16" s="10"/>
      <c r="E16" s="10"/>
      <c r="F16" s="10"/>
      <c r="G16" s="10"/>
      <c r="H16" s="11" t="s">
        <v>16</v>
      </c>
      <c r="I16" s="3"/>
      <c r="J16" s="3"/>
      <c r="K16" s="3"/>
      <c r="L16" s="3"/>
    </row>
    <row r="17" s="1" customFormat="1" ht="51" customHeight="1" spans="1:12">
      <c r="A17" s="12" t="s">
        <v>25</v>
      </c>
      <c r="B17" s="10">
        <v>143</v>
      </c>
      <c r="C17" s="10">
        <v>143</v>
      </c>
      <c r="D17" s="10"/>
      <c r="E17" s="10"/>
      <c r="F17" s="10"/>
      <c r="G17" s="10"/>
      <c r="H17" s="11" t="s">
        <v>26</v>
      </c>
      <c r="I17" s="3"/>
      <c r="J17" s="3"/>
      <c r="K17" s="3"/>
      <c r="L17" s="3"/>
    </row>
    <row r="18" s="1" customFormat="1" ht="51" customHeight="1" spans="1:12">
      <c r="A18" s="12" t="s">
        <v>43</v>
      </c>
      <c r="B18" s="10">
        <v>143</v>
      </c>
      <c r="C18" s="10">
        <v>143</v>
      </c>
      <c r="D18" s="10"/>
      <c r="E18" s="10"/>
      <c r="F18" s="10"/>
      <c r="G18" s="10"/>
      <c r="H18" s="11" t="s">
        <v>27</v>
      </c>
      <c r="I18" s="3"/>
      <c r="J18" s="3"/>
      <c r="K18" s="3"/>
      <c r="L18" s="3"/>
    </row>
    <row r="19" s="1" customFormat="1" ht="51" customHeight="1" spans="1:12">
      <c r="A19" s="12" t="s">
        <v>28</v>
      </c>
      <c r="B19" s="10">
        <v>408.4817</v>
      </c>
      <c r="C19" s="10">
        <v>408.4817</v>
      </c>
      <c r="D19" s="10"/>
      <c r="E19" s="10"/>
      <c r="F19" s="10"/>
      <c r="G19" s="10"/>
      <c r="H19" s="11" t="s">
        <v>29</v>
      </c>
      <c r="I19" s="3"/>
      <c r="J19" s="3"/>
      <c r="K19" s="3"/>
      <c r="L19" s="3"/>
    </row>
    <row r="20" s="1" customFormat="1" ht="55" customHeight="1" spans="1:12">
      <c r="A20" s="9" t="s">
        <v>30</v>
      </c>
      <c r="B20" s="35"/>
      <c r="C20" s="35"/>
      <c r="D20" s="13"/>
      <c r="E20" s="13"/>
      <c r="F20" s="10"/>
      <c r="G20" s="10"/>
      <c r="H20" s="14"/>
      <c r="I20" s="27"/>
      <c r="J20" s="3"/>
      <c r="K20" s="28"/>
      <c r="L20" s="29"/>
    </row>
    <row r="21" s="1" customFormat="1" ht="62" customHeight="1" spans="1:12">
      <c r="A21" s="15" t="s">
        <v>31</v>
      </c>
      <c r="B21" s="10">
        <f>SUM(C21:E21)</f>
        <v>2443</v>
      </c>
      <c r="C21" s="10">
        <v>2347.92</v>
      </c>
      <c r="D21" s="13"/>
      <c r="E21" s="13">
        <v>95.08</v>
      </c>
      <c r="F21" s="10"/>
      <c r="G21" s="10"/>
      <c r="H21" s="11" t="s">
        <v>32</v>
      </c>
      <c r="I21" s="27"/>
      <c r="J21" s="3"/>
      <c r="K21" s="28"/>
      <c r="L21" s="29"/>
    </row>
    <row r="22" s="1" customFormat="1" ht="93" customHeight="1" spans="1:12">
      <c r="A22" s="15" t="s">
        <v>33</v>
      </c>
      <c r="B22" s="16">
        <f>B21/B6</f>
        <v>0.892426057131268</v>
      </c>
      <c r="C22" s="16">
        <f>C21/C6</f>
        <v>0.94541465717263</v>
      </c>
      <c r="D22" s="16"/>
      <c r="E22" s="16">
        <f>E21/E6</f>
        <v>0.374330708661417</v>
      </c>
      <c r="F22" s="10"/>
      <c r="G22" s="10"/>
      <c r="H22" s="17" t="s">
        <v>34</v>
      </c>
      <c r="I22" s="27"/>
      <c r="J22" s="3"/>
      <c r="K22" s="28"/>
      <c r="L22" s="30"/>
    </row>
    <row r="23" s="2" customFormat="1" ht="49" customHeight="1" spans="1:14">
      <c r="A23" s="9" t="s">
        <v>35</v>
      </c>
      <c r="B23" s="13">
        <v>0</v>
      </c>
      <c r="C23" s="18">
        <v>0</v>
      </c>
      <c r="D23" s="13"/>
      <c r="E23" s="13">
        <v>0</v>
      </c>
      <c r="F23" s="12"/>
      <c r="G23" s="12"/>
      <c r="H23" s="11"/>
      <c r="I23" s="27"/>
      <c r="J23" s="3"/>
      <c r="K23" s="28"/>
      <c r="L23" s="30"/>
      <c r="M23" s="1"/>
      <c r="N23" s="1"/>
    </row>
    <row r="24" s="2" customFormat="1" ht="66" customHeight="1" spans="1:14">
      <c r="A24" s="19" t="s">
        <v>36</v>
      </c>
      <c r="B24" s="36">
        <v>0</v>
      </c>
      <c r="C24" s="18">
        <v>0</v>
      </c>
      <c r="D24" s="18"/>
      <c r="E24" s="18">
        <v>0</v>
      </c>
      <c r="F24" s="20"/>
      <c r="G24" s="20"/>
      <c r="H24" s="21" t="s">
        <v>32</v>
      </c>
      <c r="I24" s="27"/>
      <c r="J24" s="3"/>
      <c r="K24" s="28"/>
      <c r="L24" s="30"/>
      <c r="M24" s="1"/>
      <c r="N24" s="1"/>
    </row>
    <row r="25" s="2" customFormat="1" ht="90" customHeight="1" spans="1:14">
      <c r="A25" s="22" t="s">
        <v>37</v>
      </c>
      <c r="B25" s="22"/>
      <c r="C25" s="22"/>
      <c r="D25" s="22"/>
      <c r="E25" s="22"/>
      <c r="F25" s="22"/>
      <c r="G25" s="22"/>
      <c r="H25" s="22"/>
      <c r="I25" s="3"/>
      <c r="J25" s="3"/>
      <c r="K25" s="3"/>
      <c r="L25" s="3"/>
      <c r="M25" s="1"/>
      <c r="N25" s="1"/>
    </row>
    <row r="26" s="1" customFormat="1" ht="14" customHeight="1" spans="1:12">
      <c r="A26" s="23" t="s">
        <v>38</v>
      </c>
      <c r="B26" s="23"/>
      <c r="C26" s="23"/>
      <c r="D26" s="23"/>
      <c r="E26" s="23"/>
      <c r="F26" s="23"/>
      <c r="G26" s="24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70" zoomScaleNormal="70" topLeftCell="A12" workbookViewId="0">
      <selection activeCell="H22" sqref="H22"/>
    </sheetView>
  </sheetViews>
  <sheetFormatPr defaultColWidth="9.64166666666667" defaultRowHeight="15"/>
  <cols>
    <col min="1" max="1" width="31.3" style="1" customWidth="1"/>
    <col min="2" max="2" width="17.3666666666667" style="1" customWidth="1"/>
    <col min="3" max="3" width="19" style="1" customWidth="1"/>
    <col min="4" max="4" width="15.2666666666667" style="1" customWidth="1"/>
    <col min="5" max="5" width="16.45" style="1" customWidth="1"/>
    <col min="6" max="6" width="16" style="1" customWidth="1"/>
    <col min="7" max="7" width="15.725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" customHeight="1" spans="1:12">
      <c r="A3" s="31" t="s">
        <v>64</v>
      </c>
      <c r="B3" s="31"/>
      <c r="C3" s="32" t="s">
        <v>61</v>
      </c>
      <c r="D3" s="32"/>
      <c r="E3" s="32"/>
      <c r="F3" s="33"/>
      <c r="G3" s="33"/>
      <c r="H3" s="34" t="s">
        <v>4</v>
      </c>
      <c r="I3" s="3"/>
      <c r="J3" s="3"/>
      <c r="K3" s="3"/>
      <c r="L3" s="3"/>
    </row>
    <row r="4" s="1" customFormat="1" ht="29" customHeight="1" spans="1:12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  <c r="I4" s="3"/>
      <c r="J4" s="3"/>
      <c r="K4" s="3"/>
      <c r="L4" s="3"/>
    </row>
    <row r="5" s="1" customFormat="1" ht="51" customHeight="1" spans="1:12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  <c r="I5" s="3"/>
      <c r="J5" s="3"/>
      <c r="K5" s="3"/>
      <c r="L5" s="3"/>
    </row>
    <row r="6" s="1" customFormat="1" ht="51" customHeight="1" spans="1:12">
      <c r="A6" s="9" t="s">
        <v>13</v>
      </c>
      <c r="B6" s="10">
        <f t="shared" ref="B6:B13" si="0">SUM(C6:G6)</f>
        <v>16666</v>
      </c>
      <c r="C6" s="10">
        <f t="shared" ref="C6:F6" si="1">C7+C15+C17+C19</f>
        <v>14614</v>
      </c>
      <c r="D6" s="10">
        <f t="shared" si="1"/>
        <v>500</v>
      </c>
      <c r="E6" s="10">
        <f t="shared" si="1"/>
        <v>1502</v>
      </c>
      <c r="F6" s="10">
        <f t="shared" si="1"/>
        <v>50</v>
      </c>
      <c r="G6" s="10"/>
      <c r="H6" s="11" t="s">
        <v>14</v>
      </c>
      <c r="I6" s="3"/>
      <c r="J6" s="3"/>
      <c r="K6" s="3"/>
      <c r="L6" s="3"/>
    </row>
    <row r="7" s="1" customFormat="1" ht="51" customHeight="1" spans="1:12">
      <c r="A7" s="12" t="s">
        <v>15</v>
      </c>
      <c r="B7" s="10">
        <f t="shared" ref="B7:F7" si="2">B8+B10+B12</f>
        <v>7865</v>
      </c>
      <c r="C7" s="10">
        <f t="shared" si="2"/>
        <v>5813</v>
      </c>
      <c r="D7" s="10">
        <f t="shared" si="2"/>
        <v>500</v>
      </c>
      <c r="E7" s="10">
        <f t="shared" si="2"/>
        <v>1502</v>
      </c>
      <c r="F7" s="10">
        <f t="shared" si="2"/>
        <v>50</v>
      </c>
      <c r="G7" s="10"/>
      <c r="H7" s="11" t="s">
        <v>16</v>
      </c>
      <c r="I7" s="3"/>
      <c r="J7" s="3"/>
      <c r="K7" s="3"/>
      <c r="L7" s="3"/>
    </row>
    <row r="8" s="1" customFormat="1" ht="51" customHeight="1" spans="1:12">
      <c r="A8" s="12" t="s">
        <v>17</v>
      </c>
      <c r="B8" s="10">
        <f t="shared" si="0"/>
        <v>4642</v>
      </c>
      <c r="C8" s="10">
        <v>4104</v>
      </c>
      <c r="D8" s="10"/>
      <c r="E8" s="10">
        <v>488</v>
      </c>
      <c r="F8" s="10">
        <v>50</v>
      </c>
      <c r="G8" s="10"/>
      <c r="H8" s="11" t="s">
        <v>16</v>
      </c>
      <c r="I8" s="3"/>
      <c r="J8" s="3"/>
      <c r="K8" s="3"/>
      <c r="L8" s="3"/>
    </row>
    <row r="9" s="1" customFormat="1" ht="51" customHeight="1" spans="1:12">
      <c r="A9" s="12" t="s">
        <v>42</v>
      </c>
      <c r="B9" s="10">
        <f t="shared" si="0"/>
        <v>4642</v>
      </c>
      <c r="C9" s="10">
        <v>4104</v>
      </c>
      <c r="D9" s="10"/>
      <c r="E9" s="10">
        <v>488</v>
      </c>
      <c r="F9" s="10">
        <v>50</v>
      </c>
      <c r="G9" s="10"/>
      <c r="H9" s="11" t="s">
        <v>16</v>
      </c>
      <c r="I9" s="3"/>
      <c r="J9" s="3"/>
      <c r="K9" s="3"/>
      <c r="L9" s="3"/>
    </row>
    <row r="10" s="1" customFormat="1" ht="51" customHeight="1" spans="1:14">
      <c r="A10" s="12" t="s">
        <v>19</v>
      </c>
      <c r="B10" s="10">
        <f t="shared" si="0"/>
        <v>2723</v>
      </c>
      <c r="C10" s="10">
        <v>1209</v>
      </c>
      <c r="D10" s="10">
        <v>500</v>
      </c>
      <c r="E10" s="10">
        <v>1014</v>
      </c>
      <c r="F10" s="10"/>
      <c r="G10" s="10"/>
      <c r="H10" s="11" t="s">
        <v>16</v>
      </c>
      <c r="I10" s="25"/>
      <c r="J10" s="25"/>
      <c r="K10" s="25"/>
      <c r="L10" s="25"/>
      <c r="M10" s="26"/>
      <c r="N10" s="26"/>
    </row>
    <row r="11" s="1" customFormat="1" ht="51" customHeight="1" spans="1:14">
      <c r="A11" s="12" t="s">
        <v>42</v>
      </c>
      <c r="B11" s="10">
        <f t="shared" si="0"/>
        <v>2723</v>
      </c>
      <c r="C11" s="10">
        <v>1209</v>
      </c>
      <c r="D11" s="10">
        <v>500</v>
      </c>
      <c r="E11" s="10">
        <v>1014</v>
      </c>
      <c r="F11" s="10"/>
      <c r="G11" s="10"/>
      <c r="H11" s="11" t="s">
        <v>16</v>
      </c>
      <c r="I11" s="25"/>
      <c r="J11" s="25"/>
      <c r="K11" s="25"/>
      <c r="L11" s="25"/>
      <c r="M11" s="26"/>
      <c r="N11" s="26"/>
    </row>
    <row r="12" s="1" customFormat="1" ht="51" customHeight="1" spans="1:12">
      <c r="A12" s="12" t="s">
        <v>20</v>
      </c>
      <c r="B12" s="10">
        <f t="shared" si="0"/>
        <v>500</v>
      </c>
      <c r="C12" s="10">
        <v>500</v>
      </c>
      <c r="D12" s="10"/>
      <c r="E12" s="10"/>
      <c r="F12" s="10"/>
      <c r="G12" s="10"/>
      <c r="H12" s="11" t="s">
        <v>16</v>
      </c>
      <c r="I12" s="3"/>
      <c r="J12" s="3"/>
      <c r="K12" s="3"/>
      <c r="L12" s="3"/>
    </row>
    <row r="13" s="1" customFormat="1" ht="51" customHeight="1" spans="1:12">
      <c r="A13" s="12" t="s">
        <v>42</v>
      </c>
      <c r="B13" s="10">
        <f t="shared" si="0"/>
        <v>500</v>
      </c>
      <c r="C13" s="10">
        <v>500</v>
      </c>
      <c r="D13" s="10"/>
      <c r="E13" s="10"/>
      <c r="F13" s="10"/>
      <c r="G13" s="10"/>
      <c r="H13" s="11" t="s">
        <v>16</v>
      </c>
      <c r="I13" s="3"/>
      <c r="J13" s="3"/>
      <c r="K13" s="3"/>
      <c r="L13" s="3"/>
    </row>
    <row r="14" s="1" customFormat="1" ht="73" customHeight="1" spans="1:12">
      <c r="A14" s="12" t="s">
        <v>21</v>
      </c>
      <c r="B14" s="10">
        <f t="shared" ref="B14:F14" si="3">B9+B11+B13</f>
        <v>7865</v>
      </c>
      <c r="C14" s="10">
        <f t="shared" si="3"/>
        <v>5813</v>
      </c>
      <c r="D14" s="10">
        <f t="shared" si="3"/>
        <v>500</v>
      </c>
      <c r="E14" s="10">
        <f t="shared" si="3"/>
        <v>1502</v>
      </c>
      <c r="F14" s="10">
        <f t="shared" si="3"/>
        <v>50</v>
      </c>
      <c r="G14" s="10"/>
      <c r="H14" s="11" t="s">
        <v>22</v>
      </c>
      <c r="I14" s="3"/>
      <c r="J14" s="3"/>
      <c r="K14" s="3"/>
      <c r="L14" s="3"/>
    </row>
    <row r="15" s="1" customFormat="1" ht="51" customHeight="1" spans="1:12">
      <c r="A15" s="12" t="s">
        <v>23</v>
      </c>
      <c r="B15" s="10">
        <f t="shared" ref="B15:B19" si="4">SUM(C15:G15)</f>
        <v>5360</v>
      </c>
      <c r="C15" s="10">
        <v>5360</v>
      </c>
      <c r="D15" s="10"/>
      <c r="E15" s="10"/>
      <c r="F15" s="10"/>
      <c r="G15" s="10"/>
      <c r="H15" s="11" t="s">
        <v>16</v>
      </c>
      <c r="I15" s="3"/>
      <c r="J15" s="3"/>
      <c r="K15" s="3"/>
      <c r="L15" s="3"/>
    </row>
    <row r="16" s="1" customFormat="1" ht="51" customHeight="1" spans="1:12">
      <c r="A16" s="12" t="s">
        <v>43</v>
      </c>
      <c r="B16" s="10">
        <f t="shared" si="4"/>
        <v>5360</v>
      </c>
      <c r="C16" s="10">
        <v>5360</v>
      </c>
      <c r="D16" s="10"/>
      <c r="E16" s="10"/>
      <c r="F16" s="10"/>
      <c r="G16" s="10"/>
      <c r="H16" s="11" t="s">
        <v>16</v>
      </c>
      <c r="I16" s="3"/>
      <c r="J16" s="3"/>
      <c r="K16" s="3"/>
      <c r="L16" s="3"/>
    </row>
    <row r="17" s="1" customFormat="1" ht="51" customHeight="1" spans="1:12">
      <c r="A17" s="12" t="s">
        <v>25</v>
      </c>
      <c r="B17" s="10">
        <f t="shared" si="4"/>
        <v>1920</v>
      </c>
      <c r="C17" s="10">
        <v>1920</v>
      </c>
      <c r="D17" s="10"/>
      <c r="E17" s="10"/>
      <c r="F17" s="10"/>
      <c r="G17" s="10"/>
      <c r="H17" s="11" t="s">
        <v>26</v>
      </c>
      <c r="I17" s="3"/>
      <c r="J17" s="3"/>
      <c r="K17" s="3"/>
      <c r="L17" s="3"/>
    </row>
    <row r="18" s="1" customFormat="1" ht="51" customHeight="1" spans="1:12">
      <c r="A18" s="12" t="s">
        <v>43</v>
      </c>
      <c r="B18" s="10">
        <f t="shared" si="4"/>
        <v>1920</v>
      </c>
      <c r="C18" s="10">
        <v>1920</v>
      </c>
      <c r="D18" s="10"/>
      <c r="E18" s="10"/>
      <c r="F18" s="10"/>
      <c r="G18" s="10"/>
      <c r="H18" s="11" t="s">
        <v>27</v>
      </c>
      <c r="I18" s="3"/>
      <c r="J18" s="3"/>
      <c r="K18" s="3"/>
      <c r="L18" s="3"/>
    </row>
    <row r="19" s="1" customFormat="1" ht="51" customHeight="1" spans="1:12">
      <c r="A19" s="12" t="s">
        <v>28</v>
      </c>
      <c r="B19" s="10">
        <f t="shared" si="4"/>
        <v>1521</v>
      </c>
      <c r="C19" s="10">
        <v>1521</v>
      </c>
      <c r="D19" s="10"/>
      <c r="E19" s="10"/>
      <c r="F19" s="10"/>
      <c r="G19" s="10"/>
      <c r="H19" s="11" t="s">
        <v>29</v>
      </c>
      <c r="I19" s="3"/>
      <c r="J19" s="3"/>
      <c r="K19" s="3"/>
      <c r="L19" s="3"/>
    </row>
    <row r="20" s="1" customFormat="1" ht="55" customHeight="1" spans="1:12">
      <c r="A20" s="9" t="s">
        <v>30</v>
      </c>
      <c r="B20" s="35"/>
      <c r="C20" s="35"/>
      <c r="D20" s="13"/>
      <c r="E20" s="13"/>
      <c r="F20" s="10"/>
      <c r="G20" s="10"/>
      <c r="I20" s="27"/>
      <c r="J20" s="3"/>
      <c r="K20" s="28"/>
      <c r="L20" s="29"/>
    </row>
    <row r="21" s="1" customFormat="1" ht="62" customHeight="1" spans="1:12">
      <c r="A21" s="15" t="s">
        <v>31</v>
      </c>
      <c r="B21" s="10">
        <f>SUM(C21:G21)</f>
        <v>13487.544454</v>
      </c>
      <c r="C21" s="13">
        <v>12550.734854</v>
      </c>
      <c r="D21" s="13"/>
      <c r="E21" s="13">
        <v>887.3096</v>
      </c>
      <c r="F21" s="10">
        <v>49.5</v>
      </c>
      <c r="G21" s="10"/>
      <c r="H21" s="11" t="s">
        <v>32</v>
      </c>
      <c r="I21" s="27"/>
      <c r="J21" s="3"/>
      <c r="K21" s="28"/>
      <c r="L21" s="29"/>
    </row>
    <row r="22" s="1" customFormat="1" ht="93" customHeight="1" spans="1:12">
      <c r="A22" s="15" t="s">
        <v>33</v>
      </c>
      <c r="B22" s="16">
        <f t="shared" ref="B22:F22" si="5">B21/B6</f>
        <v>0.809285038641546</v>
      </c>
      <c r="C22" s="16">
        <f t="shared" si="5"/>
        <v>0.858815851512249</v>
      </c>
      <c r="D22" s="16"/>
      <c r="E22" s="16">
        <f t="shared" si="5"/>
        <v>0.59075206391478</v>
      </c>
      <c r="F22" s="16">
        <f t="shared" si="5"/>
        <v>0.99</v>
      </c>
      <c r="G22" s="16"/>
      <c r="H22" s="17" t="s">
        <v>34</v>
      </c>
      <c r="I22" s="27"/>
      <c r="J22" s="3"/>
      <c r="K22" s="28"/>
      <c r="L22" s="30"/>
    </row>
    <row r="23" s="2" customFormat="1" ht="49" customHeight="1" spans="1:14">
      <c r="A23" s="9" t="s">
        <v>35</v>
      </c>
      <c r="B23" s="13"/>
      <c r="C23" s="20"/>
      <c r="D23" s="12"/>
      <c r="E23" s="12"/>
      <c r="F23" s="12"/>
      <c r="G23" s="12"/>
      <c r="H23" s="11"/>
      <c r="I23" s="27"/>
      <c r="J23" s="3"/>
      <c r="K23" s="28"/>
      <c r="L23" s="30"/>
      <c r="M23" s="1"/>
      <c r="N23" s="1"/>
    </row>
    <row r="24" s="2" customFormat="1" ht="66" customHeight="1" spans="1:14">
      <c r="A24" s="19" t="s">
        <v>36</v>
      </c>
      <c r="B24" s="10">
        <f>SUM(C24:G24)</f>
        <v>447.976</v>
      </c>
      <c r="C24" s="18">
        <v>422.966</v>
      </c>
      <c r="D24" s="20"/>
      <c r="E24" s="18">
        <v>25.01</v>
      </c>
      <c r="F24" s="20"/>
      <c r="G24" s="20"/>
      <c r="H24" s="21" t="s">
        <v>32</v>
      </c>
      <c r="I24" s="27"/>
      <c r="J24" s="3"/>
      <c r="K24" s="28"/>
      <c r="L24" s="30"/>
      <c r="M24" s="1"/>
      <c r="N24" s="1"/>
    </row>
    <row r="25" s="2" customFormat="1" ht="90" customHeight="1" spans="1:14">
      <c r="A25" s="22" t="s">
        <v>37</v>
      </c>
      <c r="B25" s="22"/>
      <c r="C25" s="22"/>
      <c r="D25" s="22"/>
      <c r="E25" s="22"/>
      <c r="F25" s="22"/>
      <c r="G25" s="22"/>
      <c r="H25" s="22"/>
      <c r="I25" s="3"/>
      <c r="J25" s="3"/>
      <c r="K25" s="3"/>
      <c r="L25" s="3"/>
      <c r="M25" s="1"/>
      <c r="N25" s="1"/>
    </row>
    <row r="26" s="1" customFormat="1" ht="14" customHeight="1" spans="1:12">
      <c r="A26" s="23" t="s">
        <v>38</v>
      </c>
      <c r="B26" s="23"/>
      <c r="C26" s="23"/>
      <c r="D26" s="23"/>
      <c r="E26" s="23"/>
      <c r="F26" s="23"/>
      <c r="G26" s="24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1388888888889" right="0.751388888888889" top="1" bottom="1" header="0.511805555555556" footer="0.511805555555556"/>
  <pageSetup paperSize="9" scale="50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70" zoomScaleNormal="70" topLeftCell="A12" workbookViewId="0">
      <selection activeCell="H22" sqref="H22"/>
    </sheetView>
  </sheetViews>
  <sheetFormatPr defaultColWidth="9" defaultRowHeight="15"/>
  <cols>
    <col min="1" max="1" width="31.25" style="1" customWidth="1"/>
    <col min="2" max="2" width="17.375" style="1" customWidth="1"/>
    <col min="3" max="3" width="19" style="1" customWidth="1"/>
    <col min="4" max="4" width="15.25" style="1" customWidth="1"/>
    <col min="5" max="5" width="16.5" style="1" customWidth="1"/>
    <col min="6" max="6" width="16" style="1" customWidth="1"/>
    <col min="7" max="7" width="15.75" style="1" customWidth="1"/>
    <col min="8" max="8" width="40.5" style="1" customWidth="1"/>
    <col min="9" max="9" width="18.625" style="3" customWidth="1"/>
    <col min="10" max="10" width="12.375" style="3" customWidth="1"/>
    <col min="11" max="11" width="13.5" style="3" customWidth="1"/>
    <col min="12" max="12" width="15.375" style="3" customWidth="1"/>
    <col min="13" max="13" width="9" style="1"/>
    <col min="14" max="14" width="11.125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.1" customHeight="1" spans="1:12">
      <c r="A3" s="31" t="s">
        <v>65</v>
      </c>
      <c r="B3" s="31"/>
      <c r="C3" s="32" t="s">
        <v>61</v>
      </c>
      <c r="D3" s="32"/>
      <c r="E3" s="32"/>
      <c r="F3" s="33"/>
      <c r="G3" s="33"/>
      <c r="H3" s="34" t="s">
        <v>4</v>
      </c>
      <c r="I3" s="3"/>
      <c r="J3" s="3"/>
      <c r="K3" s="3"/>
      <c r="L3" s="3"/>
    </row>
    <row r="4" s="1" customFormat="1" ht="29.1" customHeight="1" spans="1:12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  <c r="I4" s="3"/>
      <c r="J4" s="3"/>
      <c r="K4" s="3"/>
      <c r="L4" s="3"/>
    </row>
    <row r="5" s="1" customFormat="1" ht="51" customHeight="1" spans="1:12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  <c r="I5" s="3"/>
      <c r="J5" s="3"/>
      <c r="K5" s="3"/>
      <c r="L5" s="3"/>
    </row>
    <row r="6" s="1" customFormat="1" ht="51" customHeight="1" spans="1:12">
      <c r="A6" s="9" t="s">
        <v>13</v>
      </c>
      <c r="B6" s="10">
        <f>B7+B15+B17+B19</f>
        <v>8809</v>
      </c>
      <c r="C6" s="10">
        <f>C7+C15+C17+C19</f>
        <v>8485</v>
      </c>
      <c r="D6" s="10"/>
      <c r="E6" s="10">
        <f>E7+E15+E17+E19</f>
        <v>324</v>
      </c>
      <c r="F6" s="10"/>
      <c r="G6" s="10"/>
      <c r="H6" s="11" t="s">
        <v>14</v>
      </c>
      <c r="I6" s="3"/>
      <c r="J6" s="3"/>
      <c r="K6" s="3"/>
      <c r="L6" s="3"/>
    </row>
    <row r="7" s="1" customFormat="1" ht="51" customHeight="1" spans="1:12">
      <c r="A7" s="12" t="s">
        <v>15</v>
      </c>
      <c r="B7" s="10">
        <v>3335</v>
      </c>
      <c r="C7" s="10">
        <v>3011</v>
      </c>
      <c r="D7" s="10"/>
      <c r="E7" s="10">
        <v>324</v>
      </c>
      <c r="F7" s="10"/>
      <c r="G7" s="10"/>
      <c r="H7" s="11" t="s">
        <v>16</v>
      </c>
      <c r="I7" s="3"/>
      <c r="J7" s="3"/>
      <c r="K7" s="3"/>
      <c r="L7" s="3"/>
    </row>
    <row r="8" s="1" customFormat="1" ht="51" customHeight="1" spans="1:12">
      <c r="A8" s="12" t="s">
        <v>17</v>
      </c>
      <c r="B8" s="10">
        <v>2270</v>
      </c>
      <c r="C8" s="10">
        <v>2146</v>
      </c>
      <c r="D8" s="10"/>
      <c r="E8" s="10">
        <v>124</v>
      </c>
      <c r="F8" s="10"/>
      <c r="G8" s="10"/>
      <c r="H8" s="11" t="s">
        <v>16</v>
      </c>
      <c r="I8" s="3"/>
      <c r="J8" s="3"/>
      <c r="K8" s="3"/>
      <c r="L8" s="3"/>
    </row>
    <row r="9" s="1" customFormat="1" ht="51" customHeight="1" spans="1:12">
      <c r="A9" s="12" t="s">
        <v>42</v>
      </c>
      <c r="B9" s="10">
        <v>2270</v>
      </c>
      <c r="C9" s="10">
        <v>2146</v>
      </c>
      <c r="D9" s="10"/>
      <c r="E9" s="10">
        <v>124</v>
      </c>
      <c r="F9" s="10"/>
      <c r="G9" s="10"/>
      <c r="H9" s="11" t="s">
        <v>16</v>
      </c>
      <c r="I9" s="3"/>
      <c r="J9" s="3"/>
      <c r="K9" s="3"/>
      <c r="L9" s="3"/>
    </row>
    <row r="10" s="1" customFormat="1" ht="51" customHeight="1" spans="1:14">
      <c r="A10" s="12" t="s">
        <v>19</v>
      </c>
      <c r="B10" s="10">
        <v>1065</v>
      </c>
      <c r="C10" s="10">
        <v>865</v>
      </c>
      <c r="D10" s="10"/>
      <c r="E10" s="10">
        <v>200</v>
      </c>
      <c r="F10" s="10"/>
      <c r="G10" s="10"/>
      <c r="H10" s="11" t="s">
        <v>16</v>
      </c>
      <c r="I10" s="25"/>
      <c r="J10" s="25"/>
      <c r="K10" s="25"/>
      <c r="L10" s="25"/>
      <c r="M10" s="26"/>
      <c r="N10" s="26"/>
    </row>
    <row r="11" s="1" customFormat="1" ht="51" customHeight="1" spans="1:14">
      <c r="A11" s="12" t="s">
        <v>42</v>
      </c>
      <c r="B11" s="10">
        <v>1065</v>
      </c>
      <c r="C11" s="10">
        <v>865</v>
      </c>
      <c r="D11" s="10"/>
      <c r="E11" s="10">
        <v>200</v>
      </c>
      <c r="F11" s="10"/>
      <c r="G11" s="10"/>
      <c r="H11" s="11" t="s">
        <v>16</v>
      </c>
      <c r="I11" s="25"/>
      <c r="J11" s="25"/>
      <c r="K11" s="25"/>
      <c r="L11" s="25"/>
      <c r="M11" s="26"/>
      <c r="N11" s="26"/>
    </row>
    <row r="12" s="1" customFormat="1" ht="51" customHeight="1" spans="1:12">
      <c r="A12" s="12" t="s">
        <v>20</v>
      </c>
      <c r="B12" s="10"/>
      <c r="C12" s="10"/>
      <c r="D12" s="10"/>
      <c r="E12" s="10"/>
      <c r="F12" s="10"/>
      <c r="G12" s="10"/>
      <c r="H12" s="11" t="s">
        <v>16</v>
      </c>
      <c r="I12" s="3"/>
      <c r="J12" s="3"/>
      <c r="K12" s="3"/>
      <c r="L12" s="3"/>
    </row>
    <row r="13" s="1" customFormat="1" ht="51" customHeight="1" spans="1:12">
      <c r="A13" s="12" t="s">
        <v>42</v>
      </c>
      <c r="B13" s="10"/>
      <c r="C13" s="10"/>
      <c r="D13" s="10"/>
      <c r="E13" s="10"/>
      <c r="F13" s="10"/>
      <c r="G13" s="10"/>
      <c r="H13" s="11" t="s">
        <v>16</v>
      </c>
      <c r="I13" s="3"/>
      <c r="J13" s="3"/>
      <c r="K13" s="3"/>
      <c r="L13" s="3"/>
    </row>
    <row r="14" s="1" customFormat="1" ht="72.95" customHeight="1" spans="1:12">
      <c r="A14" s="12" t="s">
        <v>21</v>
      </c>
      <c r="B14" s="10">
        <f>B9+B11+B13</f>
        <v>3335</v>
      </c>
      <c r="C14" s="10">
        <f>C9+C11+C13</f>
        <v>3011</v>
      </c>
      <c r="D14" s="10"/>
      <c r="E14" s="10">
        <f>E9+E11</f>
        <v>324</v>
      </c>
      <c r="F14" s="10"/>
      <c r="G14" s="10"/>
      <c r="H14" s="11" t="s">
        <v>22</v>
      </c>
      <c r="I14" s="3"/>
      <c r="J14" s="3"/>
      <c r="K14" s="3"/>
      <c r="L14" s="3"/>
    </row>
    <row r="15" s="1" customFormat="1" ht="51" customHeight="1" spans="1:12">
      <c r="A15" s="12" t="s">
        <v>23</v>
      </c>
      <c r="B15" s="10">
        <v>2293</v>
      </c>
      <c r="C15" s="10">
        <v>2293</v>
      </c>
      <c r="D15" s="10"/>
      <c r="E15" s="10"/>
      <c r="F15" s="10"/>
      <c r="G15" s="10"/>
      <c r="H15" s="11" t="s">
        <v>16</v>
      </c>
      <c r="I15" s="3"/>
      <c r="J15" s="3"/>
      <c r="K15" s="3"/>
      <c r="L15" s="3"/>
    </row>
    <row r="16" s="1" customFormat="1" ht="51" customHeight="1" spans="1:12">
      <c r="A16" s="12" t="s">
        <v>43</v>
      </c>
      <c r="B16" s="10">
        <v>2293</v>
      </c>
      <c r="C16" s="10">
        <v>2293</v>
      </c>
      <c r="D16" s="10"/>
      <c r="E16" s="10"/>
      <c r="F16" s="10"/>
      <c r="G16" s="10"/>
      <c r="H16" s="11" t="s">
        <v>16</v>
      </c>
      <c r="I16" s="3"/>
      <c r="J16" s="3"/>
      <c r="K16" s="3"/>
      <c r="L16" s="3"/>
    </row>
    <row r="17" s="1" customFormat="1" ht="51" customHeight="1" spans="1:12">
      <c r="A17" s="12" t="s">
        <v>25</v>
      </c>
      <c r="B17" s="10">
        <v>771</v>
      </c>
      <c r="C17" s="10">
        <v>771</v>
      </c>
      <c r="D17" s="10"/>
      <c r="E17" s="10"/>
      <c r="F17" s="10"/>
      <c r="G17" s="10"/>
      <c r="H17" s="11" t="s">
        <v>26</v>
      </c>
      <c r="I17" s="3"/>
      <c r="J17" s="3"/>
      <c r="K17" s="3"/>
      <c r="L17" s="3"/>
    </row>
    <row r="18" s="1" customFormat="1" ht="51" customHeight="1" spans="1:12">
      <c r="A18" s="12" t="s">
        <v>43</v>
      </c>
      <c r="B18" s="10">
        <v>771</v>
      </c>
      <c r="C18" s="10">
        <v>771</v>
      </c>
      <c r="D18" s="10"/>
      <c r="E18" s="10"/>
      <c r="F18" s="10"/>
      <c r="G18" s="10"/>
      <c r="H18" s="11" t="s">
        <v>27</v>
      </c>
      <c r="I18" s="3"/>
      <c r="J18" s="3"/>
      <c r="K18" s="3"/>
      <c r="L18" s="3"/>
    </row>
    <row r="19" s="1" customFormat="1" ht="51" customHeight="1" spans="1:12">
      <c r="A19" s="12" t="s">
        <v>28</v>
      </c>
      <c r="B19" s="10">
        <v>2410</v>
      </c>
      <c r="C19" s="10">
        <v>2410</v>
      </c>
      <c r="D19" s="10"/>
      <c r="E19" s="10"/>
      <c r="F19" s="10"/>
      <c r="G19" s="10"/>
      <c r="H19" s="11" t="s">
        <v>29</v>
      </c>
      <c r="I19" s="3"/>
      <c r="J19" s="3"/>
      <c r="K19" s="3"/>
      <c r="L19" s="3"/>
    </row>
    <row r="20" s="1" customFormat="1" ht="54.95" customHeight="1" spans="1:12">
      <c r="A20" s="9" t="s">
        <v>30</v>
      </c>
      <c r="B20" s="35"/>
      <c r="C20" s="35"/>
      <c r="D20" s="13"/>
      <c r="E20" s="13"/>
      <c r="F20" s="10"/>
      <c r="G20" s="10"/>
      <c r="I20" s="27"/>
      <c r="J20" s="3"/>
      <c r="K20" s="28"/>
      <c r="L20" s="29"/>
    </row>
    <row r="21" s="1" customFormat="1" ht="62.1" customHeight="1" spans="1:12">
      <c r="A21" s="15" t="s">
        <v>31</v>
      </c>
      <c r="B21" s="13">
        <f>C21+E21</f>
        <v>7826.627</v>
      </c>
      <c r="C21" s="13">
        <v>7582.627</v>
      </c>
      <c r="D21" s="13"/>
      <c r="E21" s="13">
        <v>244</v>
      </c>
      <c r="F21" s="10"/>
      <c r="G21" s="10"/>
      <c r="H21" s="11" t="s">
        <v>32</v>
      </c>
      <c r="I21" s="27"/>
      <c r="J21" s="3"/>
      <c r="K21" s="28"/>
      <c r="L21" s="29"/>
    </row>
    <row r="22" s="1" customFormat="1" ht="93" customHeight="1" spans="1:12">
      <c r="A22" s="15" t="s">
        <v>33</v>
      </c>
      <c r="B22" s="16">
        <f>B21/B6</f>
        <v>0.888480758315359</v>
      </c>
      <c r="C22" s="16">
        <f>C21/C6</f>
        <v>0.893650795521509</v>
      </c>
      <c r="D22" s="13"/>
      <c r="E22" s="16">
        <f>E21/E6</f>
        <v>0.753086419753086</v>
      </c>
      <c r="F22" s="10"/>
      <c r="G22" s="10"/>
      <c r="H22" s="17" t="s">
        <v>34</v>
      </c>
      <c r="I22" s="27"/>
      <c r="J22" s="3"/>
      <c r="K22" s="28"/>
      <c r="L22" s="30"/>
    </row>
    <row r="23" s="2" customFormat="1" ht="48.95" customHeight="1" spans="1:14">
      <c r="A23" s="9" t="s">
        <v>35</v>
      </c>
      <c r="B23" s="13"/>
      <c r="C23" s="20"/>
      <c r="D23" s="12"/>
      <c r="E23" s="12"/>
      <c r="F23" s="12"/>
      <c r="G23" s="12"/>
      <c r="H23" s="11"/>
      <c r="I23" s="27"/>
      <c r="J23" s="3"/>
      <c r="K23" s="28"/>
      <c r="L23" s="30"/>
      <c r="M23" s="1"/>
      <c r="N23" s="1"/>
    </row>
    <row r="24" s="2" customFormat="1" ht="66" customHeight="1" spans="1:14">
      <c r="A24" s="19" t="s">
        <v>36</v>
      </c>
      <c r="B24" s="36"/>
      <c r="C24" s="20"/>
      <c r="D24" s="20"/>
      <c r="E24" s="20"/>
      <c r="F24" s="20"/>
      <c r="G24" s="20"/>
      <c r="H24" s="21" t="s">
        <v>32</v>
      </c>
      <c r="I24" s="27"/>
      <c r="J24" s="3"/>
      <c r="K24" s="28"/>
      <c r="L24" s="30"/>
      <c r="M24" s="1"/>
      <c r="N24" s="1"/>
    </row>
    <row r="25" s="2" customFormat="1" ht="90" customHeight="1" spans="1:14">
      <c r="A25" s="22" t="s">
        <v>37</v>
      </c>
      <c r="B25" s="22"/>
      <c r="C25" s="22"/>
      <c r="D25" s="22"/>
      <c r="E25" s="22"/>
      <c r="F25" s="22"/>
      <c r="G25" s="22"/>
      <c r="H25" s="22"/>
      <c r="I25" s="3"/>
      <c r="J25" s="3"/>
      <c r="K25" s="3"/>
      <c r="L25" s="3"/>
      <c r="M25" s="1"/>
      <c r="N25" s="1"/>
    </row>
    <row r="26" s="1" customFormat="1" ht="14.1" customHeight="1" spans="1:12">
      <c r="A26" s="23" t="s">
        <v>38</v>
      </c>
      <c r="B26" s="23"/>
      <c r="C26" s="23"/>
      <c r="D26" s="23"/>
      <c r="E26" s="23"/>
      <c r="F26" s="23"/>
      <c r="G26" s="24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55" zoomScaleNormal="55" topLeftCell="A9" workbookViewId="0">
      <selection activeCell="H22" sqref="H22"/>
    </sheetView>
  </sheetViews>
  <sheetFormatPr defaultColWidth="9" defaultRowHeight="15"/>
  <cols>
    <col min="1" max="1" width="31.25" style="1" customWidth="1"/>
    <col min="2" max="2" width="17.375" style="1" customWidth="1"/>
    <col min="3" max="3" width="19" style="1" customWidth="1"/>
    <col min="4" max="4" width="15.25" style="1" customWidth="1"/>
    <col min="5" max="5" width="16.5" style="1" customWidth="1"/>
    <col min="6" max="6" width="16" style="1" customWidth="1"/>
    <col min="7" max="7" width="15.75" style="1" customWidth="1"/>
    <col min="8" max="8" width="40.5" style="1" customWidth="1"/>
    <col min="9" max="9" width="18.625" style="3" customWidth="1"/>
    <col min="10" max="10" width="12.375" style="3" customWidth="1"/>
    <col min="11" max="11" width="13.5" style="3" customWidth="1"/>
    <col min="12" max="12" width="15.375" style="3" customWidth="1"/>
    <col min="13" max="13" width="9" style="1"/>
    <col min="14" max="14" width="11.125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.1" customHeight="1" spans="1:12">
      <c r="A3" s="6" t="s">
        <v>66</v>
      </c>
      <c r="B3" s="6"/>
      <c r="C3" s="6"/>
      <c r="D3" s="6"/>
      <c r="E3" s="6"/>
      <c r="F3" s="6" t="s">
        <v>67</v>
      </c>
      <c r="G3" s="6"/>
      <c r="H3" s="6"/>
      <c r="I3" s="3"/>
      <c r="J3" s="3"/>
      <c r="K3" s="3"/>
      <c r="L3" s="3"/>
    </row>
    <row r="4" s="1" customFormat="1" ht="29.1" customHeight="1" spans="1:12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  <c r="I4" s="3"/>
      <c r="J4" s="3"/>
      <c r="K4" s="3"/>
      <c r="L4" s="3"/>
    </row>
    <row r="5" s="1" customFormat="1" ht="51" customHeight="1" spans="1:12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  <c r="I5" s="3"/>
      <c r="J5" s="3"/>
      <c r="K5" s="3"/>
      <c r="L5" s="3"/>
    </row>
    <row r="6" s="1" customFormat="1" ht="51" customHeight="1" spans="1:12">
      <c r="A6" s="9" t="s">
        <v>13</v>
      </c>
      <c r="B6" s="10">
        <f>B7+B15+B17+B19</f>
        <v>17126.1</v>
      </c>
      <c r="C6" s="10">
        <f>C7+C15+C17+C19</f>
        <v>15708.1</v>
      </c>
      <c r="D6" s="10"/>
      <c r="E6" s="10">
        <f>E7+E15+E17+E19</f>
        <v>1418</v>
      </c>
      <c r="F6" s="10"/>
      <c r="G6" s="10"/>
      <c r="H6" s="11" t="s">
        <v>14</v>
      </c>
      <c r="I6" s="3"/>
      <c r="J6" s="3"/>
      <c r="K6" s="3"/>
      <c r="L6" s="3"/>
    </row>
    <row r="7" s="1" customFormat="1" ht="51" customHeight="1" spans="1:12">
      <c r="A7" s="12" t="s">
        <v>15</v>
      </c>
      <c r="B7" s="10">
        <f>B8+B10+B12</f>
        <v>8096</v>
      </c>
      <c r="C7" s="10">
        <f>C8+C10+C12</f>
        <v>6678</v>
      </c>
      <c r="D7" s="10"/>
      <c r="E7" s="10">
        <f>E8+E10+E12</f>
        <v>1418</v>
      </c>
      <c r="F7" s="10"/>
      <c r="G7" s="10"/>
      <c r="H7" s="11" t="s">
        <v>16</v>
      </c>
      <c r="I7" s="3"/>
      <c r="J7" s="3"/>
      <c r="K7" s="3"/>
      <c r="L7" s="3"/>
    </row>
    <row r="8" s="1" customFormat="1" ht="51" customHeight="1" spans="1:12">
      <c r="A8" s="12" t="s">
        <v>17</v>
      </c>
      <c r="B8" s="10">
        <v>5808</v>
      </c>
      <c r="C8" s="10">
        <v>4944</v>
      </c>
      <c r="D8" s="10"/>
      <c r="E8" s="10">
        <v>864</v>
      </c>
      <c r="F8" s="10"/>
      <c r="G8" s="10"/>
      <c r="H8" s="11" t="s">
        <v>16</v>
      </c>
      <c r="I8" s="3"/>
      <c r="J8" s="3"/>
      <c r="K8" s="3"/>
      <c r="L8" s="3"/>
    </row>
    <row r="9" s="1" customFormat="1" ht="51" customHeight="1" spans="1:12">
      <c r="A9" s="12" t="s">
        <v>42</v>
      </c>
      <c r="B9" s="10">
        <v>5808</v>
      </c>
      <c r="C9" s="10">
        <v>4944</v>
      </c>
      <c r="D9" s="10"/>
      <c r="E9" s="10">
        <v>864</v>
      </c>
      <c r="F9" s="10"/>
      <c r="G9" s="10"/>
      <c r="H9" s="11" t="s">
        <v>16</v>
      </c>
      <c r="I9" s="3"/>
      <c r="J9" s="3"/>
      <c r="K9" s="3"/>
      <c r="L9" s="3"/>
    </row>
    <row r="10" s="1" customFormat="1" ht="51" customHeight="1" spans="1:14">
      <c r="A10" s="12" t="s">
        <v>19</v>
      </c>
      <c r="B10" s="10">
        <v>1788</v>
      </c>
      <c r="C10" s="10">
        <v>1234</v>
      </c>
      <c r="D10" s="10"/>
      <c r="E10" s="10">
        <v>554</v>
      </c>
      <c r="F10" s="10"/>
      <c r="G10" s="10"/>
      <c r="H10" s="11" t="s">
        <v>16</v>
      </c>
      <c r="I10" s="25"/>
      <c r="J10" s="25"/>
      <c r="K10" s="25"/>
      <c r="L10" s="25"/>
      <c r="M10" s="26"/>
      <c r="N10" s="26"/>
    </row>
    <row r="11" s="1" customFormat="1" ht="51" customHeight="1" spans="1:14">
      <c r="A11" s="12" t="s">
        <v>42</v>
      </c>
      <c r="B11" s="10">
        <v>1788</v>
      </c>
      <c r="C11" s="10">
        <v>1234</v>
      </c>
      <c r="D11" s="10"/>
      <c r="E11" s="10">
        <v>554</v>
      </c>
      <c r="F11" s="10"/>
      <c r="G11" s="10"/>
      <c r="H11" s="11" t="s">
        <v>16</v>
      </c>
      <c r="I11" s="25"/>
      <c r="J11" s="25"/>
      <c r="K11" s="25"/>
      <c r="L11" s="25"/>
      <c r="M11" s="26"/>
      <c r="N11" s="26"/>
    </row>
    <row r="12" s="1" customFormat="1" ht="51" customHeight="1" spans="1:12">
      <c r="A12" s="12" t="s">
        <v>20</v>
      </c>
      <c r="B12" s="10">
        <v>500</v>
      </c>
      <c r="C12" s="10">
        <v>500</v>
      </c>
      <c r="D12" s="10"/>
      <c r="E12" s="10"/>
      <c r="F12" s="10"/>
      <c r="G12" s="10"/>
      <c r="H12" s="11" t="s">
        <v>16</v>
      </c>
      <c r="I12" s="3"/>
      <c r="J12" s="3"/>
      <c r="K12" s="3"/>
      <c r="L12" s="3"/>
    </row>
    <row r="13" s="1" customFormat="1" ht="51" customHeight="1" spans="1:12">
      <c r="A13" s="12" t="s">
        <v>42</v>
      </c>
      <c r="B13" s="10">
        <v>500</v>
      </c>
      <c r="C13" s="10">
        <v>500</v>
      </c>
      <c r="D13" s="10"/>
      <c r="E13" s="10"/>
      <c r="F13" s="10"/>
      <c r="G13" s="10"/>
      <c r="H13" s="11" t="s">
        <v>16</v>
      </c>
      <c r="I13" s="3"/>
      <c r="J13" s="3"/>
      <c r="K13" s="3"/>
      <c r="L13" s="3"/>
    </row>
    <row r="14" s="1" customFormat="1" ht="72.95" customHeight="1" spans="1:12">
      <c r="A14" s="12" t="s">
        <v>21</v>
      </c>
      <c r="B14" s="10">
        <f>B7</f>
        <v>8096</v>
      </c>
      <c r="C14" s="10">
        <f>C7</f>
        <v>6678</v>
      </c>
      <c r="D14" s="10"/>
      <c r="E14" s="10">
        <f>E7</f>
        <v>1418</v>
      </c>
      <c r="F14" s="10"/>
      <c r="G14" s="10"/>
      <c r="H14" s="11" t="s">
        <v>22</v>
      </c>
      <c r="I14" s="3"/>
      <c r="J14" s="3"/>
      <c r="K14" s="3"/>
      <c r="L14" s="3"/>
    </row>
    <row r="15" s="1" customFormat="1" ht="51" customHeight="1" spans="1:12">
      <c r="A15" s="12" t="s">
        <v>23</v>
      </c>
      <c r="B15" s="10">
        <v>6540</v>
      </c>
      <c r="C15" s="10">
        <v>6540</v>
      </c>
      <c r="D15" s="10"/>
      <c r="E15" s="10"/>
      <c r="F15" s="10"/>
      <c r="G15" s="10"/>
      <c r="H15" s="11" t="s">
        <v>16</v>
      </c>
      <c r="I15" s="3"/>
      <c r="J15" s="3"/>
      <c r="K15" s="3"/>
      <c r="L15" s="3"/>
    </row>
    <row r="16" s="1" customFormat="1" ht="51" customHeight="1" spans="1:12">
      <c r="A16" s="12" t="s">
        <v>43</v>
      </c>
      <c r="B16" s="10">
        <v>6540</v>
      </c>
      <c r="C16" s="10">
        <v>6540</v>
      </c>
      <c r="D16" s="10"/>
      <c r="E16" s="10"/>
      <c r="F16" s="10"/>
      <c r="G16" s="10"/>
      <c r="H16" s="11" t="s">
        <v>16</v>
      </c>
      <c r="I16" s="3"/>
      <c r="J16" s="3"/>
      <c r="K16" s="3"/>
      <c r="L16" s="3"/>
    </row>
    <row r="17" s="1" customFormat="1" ht="51" customHeight="1" spans="1:12">
      <c r="A17" s="12" t="s">
        <v>25</v>
      </c>
      <c r="B17" s="10">
        <v>1880</v>
      </c>
      <c r="C17" s="10">
        <v>1880</v>
      </c>
      <c r="D17" s="10"/>
      <c r="E17" s="10"/>
      <c r="F17" s="10"/>
      <c r="G17" s="10"/>
      <c r="H17" s="11" t="s">
        <v>26</v>
      </c>
      <c r="I17" s="3"/>
      <c r="J17" s="3"/>
      <c r="K17" s="3"/>
      <c r="L17" s="3"/>
    </row>
    <row r="18" s="1" customFormat="1" ht="51" customHeight="1" spans="1:12">
      <c r="A18" s="12" t="s">
        <v>43</v>
      </c>
      <c r="B18" s="10">
        <v>1880</v>
      </c>
      <c r="C18" s="10">
        <v>1880</v>
      </c>
      <c r="D18" s="10"/>
      <c r="E18" s="10"/>
      <c r="F18" s="10"/>
      <c r="G18" s="10"/>
      <c r="H18" s="11" t="s">
        <v>27</v>
      </c>
      <c r="I18" s="3"/>
      <c r="J18" s="3"/>
      <c r="K18" s="3"/>
      <c r="L18" s="3"/>
    </row>
    <row r="19" s="1" customFormat="1" ht="51" customHeight="1" spans="1:12">
      <c r="A19" s="12" t="s">
        <v>28</v>
      </c>
      <c r="B19" s="10">
        <v>610.1</v>
      </c>
      <c r="C19" s="10">
        <v>610.1</v>
      </c>
      <c r="D19" s="10"/>
      <c r="E19" s="10"/>
      <c r="F19" s="10"/>
      <c r="G19" s="10"/>
      <c r="H19" s="11" t="s">
        <v>29</v>
      </c>
      <c r="I19" s="3"/>
      <c r="J19" s="3"/>
      <c r="K19" s="3"/>
      <c r="L19" s="3"/>
    </row>
    <row r="20" s="1" customFormat="1" ht="54.95" customHeight="1" spans="1:12">
      <c r="A20" s="9" t="s">
        <v>30</v>
      </c>
      <c r="B20" s="13">
        <v>13465.69</v>
      </c>
      <c r="C20" s="13">
        <v>12083.66</v>
      </c>
      <c r="D20" s="13"/>
      <c r="E20" s="13">
        <v>1382.03</v>
      </c>
      <c r="F20" s="10"/>
      <c r="G20" s="10"/>
      <c r="H20" s="14"/>
      <c r="I20" s="27"/>
      <c r="J20" s="3"/>
      <c r="K20" s="28"/>
      <c r="L20" s="29"/>
    </row>
    <row r="21" s="1" customFormat="1" ht="62.1" customHeight="1" spans="1:12">
      <c r="A21" s="15" t="s">
        <v>31</v>
      </c>
      <c r="B21" s="13">
        <v>13465.69</v>
      </c>
      <c r="C21" s="13">
        <v>12083.66</v>
      </c>
      <c r="D21" s="13"/>
      <c r="E21" s="13">
        <v>1382.03</v>
      </c>
      <c r="F21" s="10"/>
      <c r="G21" s="10"/>
      <c r="H21" s="11" t="s">
        <v>32</v>
      </c>
      <c r="I21" s="27"/>
      <c r="J21" s="3"/>
      <c r="K21" s="28"/>
      <c r="L21" s="29"/>
    </row>
    <row r="22" s="1" customFormat="1" ht="93" customHeight="1" spans="1:12">
      <c r="A22" s="15" t="s">
        <v>33</v>
      </c>
      <c r="B22" s="16">
        <f>B21/B6</f>
        <v>0.786267159481727</v>
      </c>
      <c r="C22" s="16">
        <f>C21/C6</f>
        <v>0.769262991704917</v>
      </c>
      <c r="D22" s="16"/>
      <c r="E22" s="16">
        <f>E21/E6</f>
        <v>0.974633286318759</v>
      </c>
      <c r="F22" s="16"/>
      <c r="G22" s="16"/>
      <c r="H22" s="17" t="s">
        <v>34</v>
      </c>
      <c r="I22" s="27"/>
      <c r="J22" s="3"/>
      <c r="K22" s="28"/>
      <c r="L22" s="30"/>
    </row>
    <row r="23" s="2" customFormat="1" ht="48.95" customHeight="1" spans="1:14">
      <c r="A23" s="9" t="s">
        <v>35</v>
      </c>
      <c r="B23" s="18">
        <v>34.77</v>
      </c>
      <c r="C23" s="18">
        <v>34.77</v>
      </c>
      <c r="D23" s="12"/>
      <c r="E23" s="12"/>
      <c r="F23" s="12"/>
      <c r="G23" s="12"/>
      <c r="H23" s="11"/>
      <c r="I23" s="27"/>
      <c r="J23" s="3"/>
      <c r="K23" s="28"/>
      <c r="L23" s="30"/>
      <c r="M23" s="1"/>
      <c r="N23" s="1"/>
    </row>
    <row r="24" s="2" customFormat="1" ht="66" customHeight="1" spans="1:14">
      <c r="A24" s="19" t="s">
        <v>36</v>
      </c>
      <c r="B24" s="18">
        <v>34.77</v>
      </c>
      <c r="C24" s="18">
        <v>34.77</v>
      </c>
      <c r="D24" s="20"/>
      <c r="E24" s="20"/>
      <c r="F24" s="20"/>
      <c r="G24" s="20"/>
      <c r="H24" s="21" t="s">
        <v>32</v>
      </c>
      <c r="I24" s="27"/>
      <c r="J24" s="3"/>
      <c r="K24" s="28"/>
      <c r="L24" s="30"/>
      <c r="M24" s="1"/>
      <c r="N24" s="1"/>
    </row>
    <row r="25" s="2" customFormat="1" ht="90" customHeight="1" spans="1:14">
      <c r="A25" s="22" t="s">
        <v>37</v>
      </c>
      <c r="B25" s="22"/>
      <c r="C25" s="22"/>
      <c r="D25" s="22"/>
      <c r="E25" s="22"/>
      <c r="F25" s="22"/>
      <c r="G25" s="22"/>
      <c r="H25" s="22"/>
      <c r="I25" s="3"/>
      <c r="J25" s="3"/>
      <c r="K25" s="3"/>
      <c r="L25" s="3"/>
      <c r="M25" s="1"/>
      <c r="N25" s="1"/>
    </row>
    <row r="26" s="1" customFormat="1" ht="14.1" customHeight="1" spans="1:12">
      <c r="A26" s="23" t="s">
        <v>38</v>
      </c>
      <c r="B26" s="23"/>
      <c r="C26" s="23"/>
      <c r="D26" s="23"/>
      <c r="E26" s="23"/>
      <c r="F26" s="23"/>
      <c r="G26" s="24"/>
      <c r="I26" s="3"/>
      <c r="J26" s="3"/>
      <c r="K26" s="3"/>
      <c r="L26" s="3"/>
    </row>
  </sheetData>
  <mergeCells count="8">
    <mergeCell ref="A2:H2"/>
    <mergeCell ref="A3:E3"/>
    <mergeCell ref="F3:H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70" zoomScaleNormal="70" topLeftCell="A9" workbookViewId="0">
      <selection activeCell="D15" sqref="A1:H26"/>
    </sheetView>
  </sheetViews>
  <sheetFormatPr defaultColWidth="9.64166666666667" defaultRowHeight="15"/>
  <cols>
    <col min="1" max="1" width="31.3" style="1" customWidth="1"/>
    <col min="2" max="2" width="17.9333333333333" style="1" customWidth="1"/>
    <col min="3" max="3" width="19" style="1" customWidth="1"/>
    <col min="4" max="4" width="15.2666666666667" style="1" customWidth="1"/>
    <col min="5" max="5" width="16.45" style="1" customWidth="1"/>
    <col min="6" max="6" width="16" style="1" customWidth="1"/>
    <col min="7" max="7" width="15.725" style="1" customWidth="1"/>
    <col min="8" max="8" width="39.12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39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" customHeight="1" spans="1:12">
      <c r="A3" s="31" t="s">
        <v>40</v>
      </c>
      <c r="B3" s="31"/>
      <c r="C3" s="32" t="s">
        <v>41</v>
      </c>
      <c r="D3" s="32"/>
      <c r="E3" s="32"/>
      <c r="F3" s="33"/>
      <c r="G3" s="33"/>
      <c r="H3" s="34" t="s">
        <v>4</v>
      </c>
      <c r="I3" s="3"/>
      <c r="J3" s="3"/>
      <c r="K3" s="3"/>
      <c r="L3" s="3"/>
    </row>
    <row r="4" s="1" customFormat="1" ht="29" customHeight="1" spans="1:12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  <c r="I4" s="3"/>
      <c r="J4" s="3"/>
      <c r="K4" s="3"/>
      <c r="L4" s="3"/>
    </row>
    <row r="5" s="1" customFormat="1" ht="51" customHeight="1" spans="1:12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  <c r="I5" s="3"/>
      <c r="J5" s="3"/>
      <c r="K5" s="3"/>
      <c r="L5" s="3"/>
    </row>
    <row r="6" s="1" customFormat="1" ht="51" customHeight="1" spans="1:12">
      <c r="A6" s="9" t="s">
        <v>13</v>
      </c>
      <c r="B6" s="60">
        <v>12967</v>
      </c>
      <c r="C6" s="60">
        <v>12589</v>
      </c>
      <c r="D6" s="10"/>
      <c r="E6" s="10">
        <v>378</v>
      </c>
      <c r="F6" s="10"/>
      <c r="G6" s="10"/>
      <c r="H6" s="11" t="s">
        <v>14</v>
      </c>
      <c r="I6" s="3"/>
      <c r="J6" s="3"/>
      <c r="K6" s="3"/>
      <c r="L6" s="3"/>
    </row>
    <row r="7" s="1" customFormat="1" ht="51" customHeight="1" spans="1:12">
      <c r="A7" s="12" t="s">
        <v>15</v>
      </c>
      <c r="B7" s="10">
        <v>3453</v>
      </c>
      <c r="C7" s="10">
        <v>3075</v>
      </c>
      <c r="D7" s="10"/>
      <c r="E7" s="10">
        <v>378</v>
      </c>
      <c r="F7" s="10"/>
      <c r="G7" s="10"/>
      <c r="H7" s="11" t="s">
        <v>16</v>
      </c>
      <c r="I7" s="3"/>
      <c r="J7" s="3"/>
      <c r="K7" s="3"/>
      <c r="L7" s="3"/>
    </row>
    <row r="8" s="1" customFormat="1" ht="51" customHeight="1" spans="1:12">
      <c r="A8" s="12" t="s">
        <v>17</v>
      </c>
      <c r="B8" s="10">
        <v>2370</v>
      </c>
      <c r="C8" s="10">
        <v>2192</v>
      </c>
      <c r="D8" s="10"/>
      <c r="E8" s="10">
        <v>178</v>
      </c>
      <c r="F8" s="10"/>
      <c r="G8" s="10"/>
      <c r="H8" s="11" t="s">
        <v>16</v>
      </c>
      <c r="I8" s="3"/>
      <c r="J8" s="3"/>
      <c r="K8" s="3"/>
      <c r="L8" s="3"/>
    </row>
    <row r="9" s="1" customFormat="1" ht="51" customHeight="1" spans="1:12">
      <c r="A9" s="12" t="s">
        <v>42</v>
      </c>
      <c r="B9" s="10">
        <v>2370</v>
      </c>
      <c r="C9" s="10">
        <v>2192</v>
      </c>
      <c r="D9" s="10"/>
      <c r="E9" s="10">
        <v>178</v>
      </c>
      <c r="F9" s="10"/>
      <c r="G9" s="10"/>
      <c r="H9" s="11" t="s">
        <v>16</v>
      </c>
      <c r="I9" s="3"/>
      <c r="J9" s="3"/>
      <c r="K9" s="3"/>
      <c r="L9" s="3"/>
    </row>
    <row r="10" s="1" customFormat="1" ht="51" customHeight="1" spans="1:14">
      <c r="A10" s="12" t="s">
        <v>19</v>
      </c>
      <c r="B10" s="60">
        <v>1083</v>
      </c>
      <c r="C10" s="60">
        <v>883</v>
      </c>
      <c r="D10" s="60"/>
      <c r="E10" s="60">
        <v>200</v>
      </c>
      <c r="F10" s="10"/>
      <c r="G10" s="10"/>
      <c r="H10" s="11" t="s">
        <v>16</v>
      </c>
      <c r="I10" s="25"/>
      <c r="J10" s="25"/>
      <c r="K10" s="25"/>
      <c r="L10" s="25"/>
      <c r="M10" s="26"/>
      <c r="N10" s="26"/>
    </row>
    <row r="11" s="1" customFormat="1" ht="51" customHeight="1" spans="1:14">
      <c r="A11" s="12" t="s">
        <v>42</v>
      </c>
      <c r="B11" s="60">
        <v>1083</v>
      </c>
      <c r="C11" s="60">
        <v>883</v>
      </c>
      <c r="D11" s="60"/>
      <c r="E11" s="60">
        <v>200</v>
      </c>
      <c r="F11" s="10"/>
      <c r="G11" s="10"/>
      <c r="H11" s="11" t="s">
        <v>16</v>
      </c>
      <c r="I11" s="25"/>
      <c r="J11" s="25"/>
      <c r="K11" s="25"/>
      <c r="L11" s="25"/>
      <c r="M11" s="26"/>
      <c r="N11" s="26"/>
    </row>
    <row r="12" s="1" customFormat="1" ht="51" customHeight="1" spans="1:12">
      <c r="A12" s="12" t="s">
        <v>20</v>
      </c>
      <c r="B12" s="60"/>
      <c r="C12" s="60"/>
      <c r="D12" s="60"/>
      <c r="E12" s="60"/>
      <c r="F12" s="10"/>
      <c r="G12" s="10"/>
      <c r="H12" s="11" t="s">
        <v>16</v>
      </c>
      <c r="I12" s="3"/>
      <c r="J12" s="3"/>
      <c r="K12" s="3"/>
      <c r="L12" s="3"/>
    </row>
    <row r="13" s="1" customFormat="1" ht="51" customHeight="1" spans="1:12">
      <c r="A13" s="12" t="s">
        <v>42</v>
      </c>
      <c r="B13" s="61"/>
      <c r="C13" s="61"/>
      <c r="D13" s="60"/>
      <c r="E13" s="60"/>
      <c r="F13" s="10"/>
      <c r="G13" s="10"/>
      <c r="H13" s="11" t="s">
        <v>16</v>
      </c>
      <c r="I13" s="3"/>
      <c r="J13" s="3"/>
      <c r="K13" s="3"/>
      <c r="L13" s="3"/>
    </row>
    <row r="14" s="1" customFormat="1" ht="73" customHeight="1" spans="1:12">
      <c r="A14" s="12" t="s">
        <v>21</v>
      </c>
      <c r="B14" s="60">
        <v>3453</v>
      </c>
      <c r="C14" s="60">
        <v>3075</v>
      </c>
      <c r="D14" s="60"/>
      <c r="E14" s="60">
        <v>378</v>
      </c>
      <c r="F14" s="10"/>
      <c r="G14" s="10"/>
      <c r="H14" s="11" t="s">
        <v>22</v>
      </c>
      <c r="I14" s="3"/>
      <c r="J14" s="3"/>
      <c r="K14" s="3"/>
      <c r="L14" s="3"/>
    </row>
    <row r="15" s="1" customFormat="1" ht="51" customHeight="1" spans="1:12">
      <c r="A15" s="12" t="s">
        <v>23</v>
      </c>
      <c r="B15" s="60">
        <v>2688</v>
      </c>
      <c r="C15" s="60">
        <v>2688</v>
      </c>
      <c r="D15" s="60"/>
      <c r="E15" s="60"/>
      <c r="F15" s="10"/>
      <c r="G15" s="10"/>
      <c r="H15" s="11" t="s">
        <v>16</v>
      </c>
      <c r="I15" s="3"/>
      <c r="J15" s="3"/>
      <c r="K15" s="3"/>
      <c r="L15" s="3"/>
    </row>
    <row r="16" s="1" customFormat="1" ht="51" customHeight="1" spans="1:12">
      <c r="A16" s="12" t="s">
        <v>43</v>
      </c>
      <c r="B16" s="60">
        <v>2688</v>
      </c>
      <c r="C16" s="60">
        <v>2688</v>
      </c>
      <c r="D16" s="60"/>
      <c r="E16" s="60"/>
      <c r="F16" s="10"/>
      <c r="G16" s="10"/>
      <c r="H16" s="11" t="s">
        <v>16</v>
      </c>
      <c r="I16" s="3"/>
      <c r="J16" s="3"/>
      <c r="K16" s="3"/>
      <c r="L16" s="3"/>
    </row>
    <row r="17" s="1" customFormat="1" ht="51" customHeight="1" spans="1:12">
      <c r="A17" s="12" t="s">
        <v>25</v>
      </c>
      <c r="B17" s="10">
        <v>726</v>
      </c>
      <c r="C17" s="10">
        <v>726</v>
      </c>
      <c r="D17" s="10"/>
      <c r="E17" s="10"/>
      <c r="F17" s="10"/>
      <c r="G17" s="10"/>
      <c r="H17" s="11" t="s">
        <v>26</v>
      </c>
      <c r="I17" s="3"/>
      <c r="J17" s="3"/>
      <c r="K17" s="3"/>
      <c r="L17" s="3"/>
    </row>
    <row r="18" s="1" customFormat="1" ht="51" customHeight="1" spans="1:12">
      <c r="A18" s="12" t="s">
        <v>43</v>
      </c>
      <c r="B18" s="10">
        <v>726</v>
      </c>
      <c r="C18" s="10">
        <v>726</v>
      </c>
      <c r="D18" s="10"/>
      <c r="E18" s="10"/>
      <c r="F18" s="10"/>
      <c r="G18" s="10"/>
      <c r="H18" s="11" t="s">
        <v>27</v>
      </c>
      <c r="I18" s="3"/>
      <c r="J18" s="3"/>
      <c r="K18" s="3"/>
      <c r="L18" s="3"/>
    </row>
    <row r="19" s="1" customFormat="1" ht="51" customHeight="1" spans="1:12">
      <c r="A19" s="12" t="s">
        <v>28</v>
      </c>
      <c r="B19" s="60">
        <v>6100</v>
      </c>
      <c r="C19" s="60">
        <v>6100</v>
      </c>
      <c r="D19" s="10"/>
      <c r="E19" s="10"/>
      <c r="F19" s="10"/>
      <c r="G19" s="10"/>
      <c r="H19" s="11" t="s">
        <v>29</v>
      </c>
      <c r="I19" s="3"/>
      <c r="J19" s="3"/>
      <c r="K19" s="3"/>
      <c r="L19" s="3"/>
    </row>
    <row r="20" s="1" customFormat="1" ht="55" customHeight="1" spans="1:12">
      <c r="A20" s="9" t="s">
        <v>30</v>
      </c>
      <c r="B20" s="62" t="s">
        <v>44</v>
      </c>
      <c r="C20" s="35" t="s">
        <v>45</v>
      </c>
      <c r="D20" s="13"/>
      <c r="E20" s="13">
        <v>328.75</v>
      </c>
      <c r="F20" s="10"/>
      <c r="G20" s="10"/>
      <c r="H20" s="14"/>
      <c r="I20" s="27"/>
      <c r="J20" s="3"/>
      <c r="K20" s="28"/>
      <c r="L20" s="29"/>
    </row>
    <row r="21" s="1" customFormat="1" ht="62" customHeight="1" spans="1:12">
      <c r="A21" s="15" t="s">
        <v>31</v>
      </c>
      <c r="B21" s="63">
        <v>11034.91</v>
      </c>
      <c r="C21" s="13">
        <v>10706.16</v>
      </c>
      <c r="D21" s="13"/>
      <c r="E21" s="13">
        <v>328.75</v>
      </c>
      <c r="F21" s="10"/>
      <c r="G21" s="10"/>
      <c r="H21" s="11" t="s">
        <v>32</v>
      </c>
      <c r="I21" s="27"/>
      <c r="J21" s="3"/>
      <c r="K21" s="28"/>
      <c r="L21" s="29"/>
    </row>
    <row r="22" s="1" customFormat="1" ht="79" customHeight="1" spans="1:12">
      <c r="A22" s="15" t="s">
        <v>33</v>
      </c>
      <c r="B22" s="16">
        <v>0.851</v>
      </c>
      <c r="C22" s="16">
        <v>0.8504</v>
      </c>
      <c r="D22" s="13"/>
      <c r="E22" s="16">
        <v>0.8697</v>
      </c>
      <c r="F22" s="10"/>
      <c r="G22" s="10"/>
      <c r="H22" s="17" t="s">
        <v>34</v>
      </c>
      <c r="I22" s="27"/>
      <c r="J22" s="3"/>
      <c r="K22" s="28"/>
      <c r="L22" s="30"/>
    </row>
    <row r="23" s="2" customFormat="1" ht="49" customHeight="1" spans="1:14">
      <c r="A23" s="9" t="s">
        <v>35</v>
      </c>
      <c r="B23" s="13"/>
      <c r="C23" s="12"/>
      <c r="D23" s="12"/>
      <c r="E23" s="12"/>
      <c r="F23" s="12"/>
      <c r="G23" s="12"/>
      <c r="H23" s="11"/>
      <c r="I23" s="27"/>
      <c r="J23" s="3"/>
      <c r="K23" s="28"/>
      <c r="L23" s="30"/>
      <c r="M23" s="1"/>
      <c r="N23" s="1"/>
    </row>
    <row r="24" s="2" customFormat="1" ht="66" customHeight="1" spans="1:14">
      <c r="A24" s="19" t="s">
        <v>36</v>
      </c>
      <c r="B24" s="36"/>
      <c r="C24" s="20"/>
      <c r="D24" s="20"/>
      <c r="E24" s="20"/>
      <c r="F24" s="20"/>
      <c r="G24" s="20"/>
      <c r="H24" s="21" t="s">
        <v>32</v>
      </c>
      <c r="I24" s="27"/>
      <c r="J24" s="3"/>
      <c r="K24" s="28"/>
      <c r="L24" s="30"/>
      <c r="M24" s="1"/>
      <c r="N24" s="1"/>
    </row>
    <row r="25" s="2" customFormat="1" ht="90" customHeight="1" spans="1:14">
      <c r="A25" s="22" t="s">
        <v>37</v>
      </c>
      <c r="B25" s="22"/>
      <c r="C25" s="22"/>
      <c r="D25" s="22"/>
      <c r="E25" s="22"/>
      <c r="F25" s="22"/>
      <c r="G25" s="22"/>
      <c r="H25" s="22"/>
      <c r="I25" s="3"/>
      <c r="J25" s="3"/>
      <c r="K25" s="3"/>
      <c r="L25" s="3"/>
      <c r="M25" s="1"/>
      <c r="N25" s="1"/>
    </row>
    <row r="26" s="1" customFormat="1" ht="14" customHeight="1" spans="1:12">
      <c r="A26" s="23" t="s">
        <v>38</v>
      </c>
      <c r="B26" s="23"/>
      <c r="C26" s="23"/>
      <c r="D26" s="23"/>
      <c r="E26" s="23"/>
      <c r="F26" s="23"/>
      <c r="G26" s="24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70" zoomScaleNormal="70" topLeftCell="A12" workbookViewId="0">
      <selection activeCell="D18" sqref="A1:H26"/>
    </sheetView>
  </sheetViews>
  <sheetFormatPr defaultColWidth="9.64166666666667" defaultRowHeight="15"/>
  <cols>
    <col min="1" max="1" width="31.3" style="1" customWidth="1"/>
    <col min="2" max="2" width="21.125" style="1" customWidth="1"/>
    <col min="3" max="3" width="20.5" style="1" customWidth="1"/>
    <col min="4" max="4" width="11.75" style="1" customWidth="1"/>
    <col min="5" max="5" width="16.45" style="1" customWidth="1"/>
    <col min="6" max="6" width="14.875" style="1" customWidth="1"/>
    <col min="7" max="7" width="15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46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" customHeight="1" spans="1:12">
      <c r="A3" s="31" t="s">
        <v>47</v>
      </c>
      <c r="B3" s="31"/>
      <c r="C3" s="32" t="s">
        <v>3</v>
      </c>
      <c r="D3" s="32"/>
      <c r="E3" s="32"/>
      <c r="F3" s="33"/>
      <c r="G3" s="33"/>
      <c r="H3" s="58" t="s">
        <v>4</v>
      </c>
      <c r="I3" s="3"/>
      <c r="J3" s="3"/>
      <c r="K3" s="3"/>
      <c r="L3" s="3"/>
    </row>
    <row r="4" s="1" customFormat="1" ht="29" customHeight="1" spans="1:12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  <c r="I4" s="3"/>
      <c r="J4" s="3"/>
      <c r="K4" s="3"/>
      <c r="L4" s="3"/>
    </row>
    <row r="5" s="1" customFormat="1" ht="51" customHeight="1" spans="1:12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  <c r="I5" s="3"/>
      <c r="J5" s="3"/>
      <c r="K5" s="3"/>
      <c r="L5" s="3"/>
    </row>
    <row r="6" s="1" customFormat="1" ht="51" customHeight="1" spans="1:12">
      <c r="A6" s="9" t="s">
        <v>13</v>
      </c>
      <c r="B6" s="50">
        <f>B7+B15+B17+B19</f>
        <v>22156</v>
      </c>
      <c r="C6" s="50">
        <f>C7+C15+C17+C19</f>
        <v>21803</v>
      </c>
      <c r="D6" s="50"/>
      <c r="E6" s="50">
        <f>E7+E15+E17+E19</f>
        <v>353</v>
      </c>
      <c r="F6" s="10"/>
      <c r="G6" s="10"/>
      <c r="H6" s="11" t="s">
        <v>14</v>
      </c>
      <c r="I6" s="3"/>
      <c r="J6" s="3"/>
      <c r="K6" s="3"/>
      <c r="L6" s="3"/>
    </row>
    <row r="7" s="1" customFormat="1" ht="51" customHeight="1" spans="1:12">
      <c r="A7" s="12" t="s">
        <v>15</v>
      </c>
      <c r="B7" s="50">
        <f>B8+B10+B12</f>
        <v>7646</v>
      </c>
      <c r="C7" s="50">
        <f>C8+C10+C12</f>
        <v>7293</v>
      </c>
      <c r="D7" s="50"/>
      <c r="E7" s="50">
        <f>E8+E10+D12</f>
        <v>353</v>
      </c>
      <c r="F7" s="10"/>
      <c r="G7" s="10"/>
      <c r="H7" s="11" t="s">
        <v>16</v>
      </c>
      <c r="I7" s="3"/>
      <c r="J7" s="3"/>
      <c r="K7" s="3"/>
      <c r="L7" s="3"/>
    </row>
    <row r="8" s="1" customFormat="1" ht="51" customHeight="1" spans="1:12">
      <c r="A8" s="12" t="s">
        <v>17</v>
      </c>
      <c r="B8" s="50">
        <f t="shared" ref="B8:B10" si="0">SUM(C8:E8)</f>
        <v>5740</v>
      </c>
      <c r="C8" s="50">
        <v>5587</v>
      </c>
      <c r="D8" s="50"/>
      <c r="E8" s="50">
        <v>153</v>
      </c>
      <c r="F8" s="10"/>
      <c r="G8" s="10"/>
      <c r="H8" s="11" t="s">
        <v>16</v>
      </c>
      <c r="I8" s="3"/>
      <c r="J8" s="3"/>
      <c r="K8" s="3"/>
      <c r="L8" s="3"/>
    </row>
    <row r="9" s="1" customFormat="1" ht="51" customHeight="1" spans="1:12">
      <c r="A9" s="12" t="s">
        <v>42</v>
      </c>
      <c r="B9" s="50">
        <f t="shared" si="0"/>
        <v>5740</v>
      </c>
      <c r="C9" s="50">
        <v>5587</v>
      </c>
      <c r="D9" s="50"/>
      <c r="E9" s="50">
        <v>153</v>
      </c>
      <c r="F9" s="10"/>
      <c r="G9" s="10"/>
      <c r="H9" s="11" t="s">
        <v>16</v>
      </c>
      <c r="I9" s="3"/>
      <c r="J9" s="3"/>
      <c r="K9" s="3"/>
      <c r="L9" s="3"/>
    </row>
    <row r="10" s="1" customFormat="1" ht="51" customHeight="1" spans="1:14">
      <c r="A10" s="12" t="s">
        <v>19</v>
      </c>
      <c r="B10" s="50">
        <f t="shared" si="0"/>
        <v>1406</v>
      </c>
      <c r="C10" s="50">
        <v>1206</v>
      </c>
      <c r="D10" s="50"/>
      <c r="E10" s="50">
        <v>200</v>
      </c>
      <c r="F10" s="10"/>
      <c r="G10" s="10"/>
      <c r="H10" s="11" t="s">
        <v>16</v>
      </c>
      <c r="I10" s="25"/>
      <c r="J10" s="25"/>
      <c r="K10" s="25"/>
      <c r="L10" s="25"/>
      <c r="M10" s="26"/>
      <c r="N10" s="26"/>
    </row>
    <row r="11" s="1" customFormat="1" ht="51" customHeight="1" spans="1:14">
      <c r="A11" s="12" t="s">
        <v>42</v>
      </c>
      <c r="B11" s="50">
        <v>1406</v>
      </c>
      <c r="C11" s="50">
        <v>1206</v>
      </c>
      <c r="D11" s="50"/>
      <c r="E11" s="50">
        <v>200</v>
      </c>
      <c r="F11" s="10"/>
      <c r="G11" s="10"/>
      <c r="H11" s="11" t="s">
        <v>16</v>
      </c>
      <c r="I11" s="25"/>
      <c r="J11" s="25"/>
      <c r="K11" s="25"/>
      <c r="L11" s="25"/>
      <c r="M11" s="26"/>
      <c r="N11" s="26"/>
    </row>
    <row r="12" s="1" customFormat="1" ht="51" customHeight="1" spans="1:12">
      <c r="A12" s="12" t="s">
        <v>20</v>
      </c>
      <c r="B12" s="50">
        <v>500</v>
      </c>
      <c r="C12" s="50">
        <v>500</v>
      </c>
      <c r="D12" s="50"/>
      <c r="E12" s="50"/>
      <c r="F12" s="10"/>
      <c r="G12" s="10"/>
      <c r="H12" s="11" t="s">
        <v>16</v>
      </c>
      <c r="I12" s="3"/>
      <c r="J12" s="3"/>
      <c r="K12" s="3"/>
      <c r="L12" s="3"/>
    </row>
    <row r="13" s="1" customFormat="1" ht="51" customHeight="1" spans="1:12">
      <c r="A13" s="12" t="s">
        <v>42</v>
      </c>
      <c r="B13" s="50">
        <v>500</v>
      </c>
      <c r="C13" s="50">
        <v>500</v>
      </c>
      <c r="D13" s="50"/>
      <c r="E13" s="50"/>
      <c r="F13" s="10"/>
      <c r="G13" s="10"/>
      <c r="H13" s="11" t="s">
        <v>16</v>
      </c>
      <c r="I13" s="3"/>
      <c r="J13" s="3"/>
      <c r="K13" s="3"/>
      <c r="L13" s="3"/>
    </row>
    <row r="14" s="1" customFormat="1" ht="73" customHeight="1" spans="1:12">
      <c r="A14" s="12" t="s">
        <v>21</v>
      </c>
      <c r="B14" s="50">
        <f>B9+B11+B13</f>
        <v>7646</v>
      </c>
      <c r="C14" s="50">
        <f>C9+C11+C13</f>
        <v>7293</v>
      </c>
      <c r="D14" s="50"/>
      <c r="E14" s="50">
        <f>E9+E11+E13</f>
        <v>353</v>
      </c>
      <c r="F14" s="10"/>
      <c r="G14" s="10"/>
      <c r="H14" s="11" t="s">
        <v>22</v>
      </c>
      <c r="I14" s="3"/>
      <c r="J14" s="3"/>
      <c r="K14" s="3"/>
      <c r="L14" s="3"/>
    </row>
    <row r="15" s="1" customFormat="1" ht="51" customHeight="1" spans="1:12">
      <c r="A15" s="12" t="s">
        <v>23</v>
      </c>
      <c r="B15" s="50">
        <f t="shared" ref="B15:B19" si="1">C15</f>
        <v>7858</v>
      </c>
      <c r="C15" s="50">
        <f>C16</f>
        <v>7858</v>
      </c>
      <c r="D15" s="50"/>
      <c r="E15" s="50"/>
      <c r="F15" s="10"/>
      <c r="G15" s="10"/>
      <c r="H15" s="11" t="s">
        <v>16</v>
      </c>
      <c r="I15" s="3"/>
      <c r="J15" s="3"/>
      <c r="K15" s="3"/>
      <c r="L15" s="3"/>
    </row>
    <row r="16" s="1" customFormat="1" ht="51" customHeight="1" spans="1:12">
      <c r="A16" s="12" t="s">
        <v>43</v>
      </c>
      <c r="B16" s="50">
        <f t="shared" si="1"/>
        <v>7858</v>
      </c>
      <c r="C16" s="50">
        <v>7858</v>
      </c>
      <c r="D16" s="50" t="s">
        <v>48</v>
      </c>
      <c r="E16" s="50"/>
      <c r="F16" s="10"/>
      <c r="G16" s="10"/>
      <c r="H16" s="11" t="s">
        <v>16</v>
      </c>
      <c r="I16" s="3"/>
      <c r="J16" s="3"/>
      <c r="K16" s="3"/>
      <c r="L16" s="3"/>
    </row>
    <row r="17" s="1" customFormat="1" ht="51" customHeight="1" spans="1:12">
      <c r="A17" s="12" t="s">
        <v>25</v>
      </c>
      <c r="B17" s="50">
        <v>2651</v>
      </c>
      <c r="C17" s="10">
        <v>2651</v>
      </c>
      <c r="D17" s="10"/>
      <c r="E17" s="10"/>
      <c r="F17" s="10"/>
      <c r="G17" s="10"/>
      <c r="H17" s="11" t="s">
        <v>26</v>
      </c>
      <c r="I17" s="3"/>
      <c r="J17" s="3"/>
      <c r="K17" s="3"/>
      <c r="L17" s="3"/>
    </row>
    <row r="18" s="1" customFormat="1" ht="51" customHeight="1" spans="1:12">
      <c r="A18" s="12" t="s">
        <v>43</v>
      </c>
      <c r="B18" s="50"/>
      <c r="C18" s="10"/>
      <c r="D18" s="10"/>
      <c r="E18" s="10"/>
      <c r="F18" s="10"/>
      <c r="G18" s="10"/>
      <c r="H18" s="11" t="s">
        <v>27</v>
      </c>
      <c r="I18" s="3"/>
      <c r="J18" s="3"/>
      <c r="K18" s="3"/>
      <c r="L18" s="3"/>
    </row>
    <row r="19" s="1" customFormat="1" ht="51" customHeight="1" spans="1:12">
      <c r="A19" s="12" t="s">
        <v>28</v>
      </c>
      <c r="B19" s="50">
        <f t="shared" si="1"/>
        <v>4001</v>
      </c>
      <c r="C19" s="50">
        <v>4001</v>
      </c>
      <c r="D19" s="10"/>
      <c r="E19" s="10"/>
      <c r="F19" s="10"/>
      <c r="G19" s="10"/>
      <c r="H19" s="11" t="s">
        <v>29</v>
      </c>
      <c r="I19" s="3"/>
      <c r="J19" s="3"/>
      <c r="K19" s="3"/>
      <c r="L19" s="3"/>
    </row>
    <row r="20" s="1" customFormat="1" ht="55" customHeight="1" spans="1:12">
      <c r="A20" s="9" t="s">
        <v>30</v>
      </c>
      <c r="B20" s="35"/>
      <c r="C20" s="35"/>
      <c r="D20" s="13"/>
      <c r="E20" s="13"/>
      <c r="F20" s="10"/>
      <c r="G20" s="10"/>
      <c r="I20" s="27"/>
      <c r="J20" s="3"/>
      <c r="K20" s="28"/>
      <c r="L20" s="29"/>
    </row>
    <row r="21" s="1" customFormat="1" ht="62" customHeight="1" spans="1:12">
      <c r="A21" s="15" t="s">
        <v>31</v>
      </c>
      <c r="B21" s="10">
        <f>C21+E21</f>
        <v>17183.1412</v>
      </c>
      <c r="C21" s="10">
        <v>16961.9412</v>
      </c>
      <c r="D21" s="13" t="s">
        <v>49</v>
      </c>
      <c r="E21" s="13">
        <v>221.2</v>
      </c>
      <c r="F21" s="10"/>
      <c r="G21" s="10"/>
      <c r="H21" s="11" t="s">
        <v>32</v>
      </c>
      <c r="I21" s="27"/>
      <c r="J21" s="3"/>
      <c r="K21" s="28"/>
      <c r="L21" s="29"/>
    </row>
    <row r="22" s="1" customFormat="1" ht="93" customHeight="1" spans="1:12">
      <c r="A22" s="15" t="s">
        <v>33</v>
      </c>
      <c r="B22" s="16">
        <f>B21/B6</f>
        <v>0.775552500451345</v>
      </c>
      <c r="C22" s="16">
        <f>C21/C6</f>
        <v>0.777963638031464</v>
      </c>
      <c r="D22" s="16"/>
      <c r="E22" s="16">
        <f>E21/E6</f>
        <v>0.626628895184136</v>
      </c>
      <c r="F22" s="10"/>
      <c r="G22" s="10"/>
      <c r="H22" s="17" t="s">
        <v>34</v>
      </c>
      <c r="I22" s="27"/>
      <c r="J22" s="3"/>
      <c r="K22" s="28"/>
      <c r="L22" s="30"/>
    </row>
    <row r="23" s="2" customFormat="1" ht="49" customHeight="1" spans="1:14">
      <c r="A23" s="9" t="s">
        <v>35</v>
      </c>
      <c r="B23" s="13"/>
      <c r="C23" s="20"/>
      <c r="D23" s="12"/>
      <c r="E23" s="12"/>
      <c r="F23" s="12"/>
      <c r="G23" s="12"/>
      <c r="H23" s="11"/>
      <c r="I23" s="27"/>
      <c r="J23" s="3"/>
      <c r="K23" s="59">
        <v>144.48</v>
      </c>
      <c r="L23" s="30"/>
      <c r="M23" s="1"/>
      <c r="N23" s="1"/>
    </row>
    <row r="24" s="2" customFormat="1" ht="66" customHeight="1" spans="1:14">
      <c r="A24" s="19" t="s">
        <v>36</v>
      </c>
      <c r="B24" s="10">
        <f>C24</f>
        <v>365.58</v>
      </c>
      <c r="C24" s="10">
        <v>365.58</v>
      </c>
      <c r="D24" s="20"/>
      <c r="E24" s="20"/>
      <c r="F24" s="20"/>
      <c r="G24" s="20"/>
      <c r="H24" s="21" t="s">
        <v>32</v>
      </c>
      <c r="I24" s="27"/>
      <c r="J24" s="3"/>
      <c r="K24" s="28"/>
      <c r="L24" s="30"/>
      <c r="M24" s="1"/>
      <c r="N24" s="1"/>
    </row>
    <row r="25" s="2" customFormat="1" ht="90" customHeight="1" spans="1:14">
      <c r="A25" s="22" t="s">
        <v>37</v>
      </c>
      <c r="B25" s="22"/>
      <c r="C25" s="22"/>
      <c r="D25" s="22"/>
      <c r="E25" s="22"/>
      <c r="F25" s="22"/>
      <c r="G25" s="22"/>
      <c r="H25" s="22"/>
      <c r="I25" s="3"/>
      <c r="J25" s="3"/>
      <c r="K25" s="3"/>
      <c r="L25" s="3"/>
      <c r="M25" s="1"/>
      <c r="N25" s="1"/>
    </row>
    <row r="26" s="1" customFormat="1" ht="14" customHeight="1" spans="1:12">
      <c r="A26" s="23" t="s">
        <v>38</v>
      </c>
      <c r="B26" s="23"/>
      <c r="C26" s="23"/>
      <c r="D26" s="23"/>
      <c r="E26" s="23"/>
      <c r="F26" s="23"/>
      <c r="G26" s="24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85" zoomScaleNormal="85" topLeftCell="A15" workbookViewId="0">
      <selection activeCell="H23" sqref="H23"/>
    </sheetView>
  </sheetViews>
  <sheetFormatPr defaultColWidth="9.64166666666667" defaultRowHeight="15"/>
  <cols>
    <col min="1" max="1" width="31.3" style="1" customWidth="1"/>
    <col min="2" max="2" width="17.3666666666667" style="1" customWidth="1"/>
    <col min="3" max="3" width="19" style="1" customWidth="1"/>
    <col min="4" max="4" width="15.2666666666667" style="1" customWidth="1"/>
    <col min="5" max="5" width="16.45" style="1" customWidth="1"/>
    <col min="6" max="6" width="16" style="1" customWidth="1"/>
    <col min="7" max="7" width="15.725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41" customHeight="1" spans="1:12">
      <c r="A3" s="31" t="s">
        <v>50</v>
      </c>
      <c r="B3" s="31"/>
      <c r="C3" s="32" t="s">
        <v>3</v>
      </c>
      <c r="D3" s="32"/>
      <c r="E3" s="32"/>
      <c r="F3" s="33"/>
      <c r="G3" s="33"/>
      <c r="H3" s="34" t="s">
        <v>4</v>
      </c>
      <c r="I3" s="3"/>
      <c r="J3" s="3"/>
      <c r="K3" s="3"/>
      <c r="L3" s="3"/>
    </row>
    <row r="4" s="1" customFormat="1" ht="29" customHeight="1" spans="1:12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  <c r="I4" s="3"/>
      <c r="J4" s="3"/>
      <c r="K4" s="3"/>
      <c r="L4" s="3"/>
    </row>
    <row r="5" s="1" customFormat="1" ht="51" customHeight="1" spans="1:12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  <c r="I5" s="3"/>
      <c r="J5" s="3"/>
      <c r="K5" s="3"/>
      <c r="L5" s="3"/>
    </row>
    <row r="6" s="1" customFormat="1" ht="51" customHeight="1" spans="1:12">
      <c r="A6" s="9" t="s">
        <v>13</v>
      </c>
      <c r="B6" s="10">
        <f>C6+E6+F6</f>
        <v>11564</v>
      </c>
      <c r="C6" s="10">
        <f>C9+C11+C15+C18+C19</f>
        <v>10697</v>
      </c>
      <c r="D6" s="10"/>
      <c r="E6" s="10">
        <f>E7+E15+E18+E19</f>
        <v>787</v>
      </c>
      <c r="F6" s="10">
        <f>F7+F15+F17+F19</f>
        <v>80</v>
      </c>
      <c r="G6" s="10"/>
      <c r="H6" s="11" t="s">
        <v>14</v>
      </c>
      <c r="I6" s="3"/>
      <c r="J6" s="3"/>
      <c r="K6" s="3"/>
      <c r="L6" s="3"/>
    </row>
    <row r="7" s="1" customFormat="1" ht="51" customHeight="1" spans="1:12">
      <c r="A7" s="12" t="s">
        <v>15</v>
      </c>
      <c r="B7" s="10">
        <f>B9+B11+B13</f>
        <v>4346</v>
      </c>
      <c r="C7" s="10">
        <f>C9+C11+C13</f>
        <v>3479</v>
      </c>
      <c r="D7" s="10"/>
      <c r="E7" s="10">
        <f>E9+E11+E13</f>
        <v>787</v>
      </c>
      <c r="F7" s="10">
        <v>80</v>
      </c>
      <c r="G7" s="10"/>
      <c r="H7" s="11" t="s">
        <v>16</v>
      </c>
      <c r="I7" s="3"/>
      <c r="J7" s="3"/>
      <c r="K7" s="3"/>
      <c r="L7" s="3"/>
    </row>
    <row r="8" s="1" customFormat="1" ht="51" customHeight="1" spans="1:12">
      <c r="A8" s="12" t="s">
        <v>17</v>
      </c>
      <c r="B8" s="10">
        <v>2846</v>
      </c>
      <c r="C8" s="10">
        <v>2549</v>
      </c>
      <c r="D8" s="10"/>
      <c r="E8" s="10">
        <v>217</v>
      </c>
      <c r="F8" s="10">
        <v>80</v>
      </c>
      <c r="G8" s="10"/>
      <c r="H8" s="11" t="s">
        <v>16</v>
      </c>
      <c r="I8" s="3"/>
      <c r="J8" s="3"/>
      <c r="K8" s="3"/>
      <c r="L8" s="3"/>
    </row>
    <row r="9" s="1" customFormat="1" ht="51" customHeight="1" spans="1:12">
      <c r="A9" s="12" t="s">
        <v>42</v>
      </c>
      <c r="B9" s="10">
        <f>C9+E9+F9</f>
        <v>2846</v>
      </c>
      <c r="C9" s="10">
        <v>2549</v>
      </c>
      <c r="D9" s="10"/>
      <c r="E9" s="10">
        <v>217</v>
      </c>
      <c r="F9" s="10">
        <v>80</v>
      </c>
      <c r="G9" s="10"/>
      <c r="H9" s="11" t="s">
        <v>16</v>
      </c>
      <c r="I9" s="3"/>
      <c r="J9" s="3"/>
      <c r="K9" s="3"/>
      <c r="L9" s="3"/>
    </row>
    <row r="10" s="1" customFormat="1" ht="51" customHeight="1" spans="1:14">
      <c r="A10" s="12" t="s">
        <v>19</v>
      </c>
      <c r="B10" s="10">
        <v>1500</v>
      </c>
      <c r="C10" s="10">
        <v>930</v>
      </c>
      <c r="D10" s="10"/>
      <c r="E10" s="10">
        <v>570</v>
      </c>
      <c r="F10" s="10"/>
      <c r="G10" s="10"/>
      <c r="H10" s="11" t="s">
        <v>16</v>
      </c>
      <c r="I10" s="25"/>
      <c r="J10" s="25"/>
      <c r="K10" s="25"/>
      <c r="L10" s="25"/>
      <c r="M10" s="26"/>
      <c r="N10" s="26"/>
    </row>
    <row r="11" s="1" customFormat="1" ht="51" customHeight="1" spans="1:14">
      <c r="A11" s="12" t="s">
        <v>42</v>
      </c>
      <c r="B11" s="10">
        <v>1500</v>
      </c>
      <c r="C11" s="10">
        <v>930</v>
      </c>
      <c r="D11" s="10"/>
      <c r="E11" s="10">
        <v>570</v>
      </c>
      <c r="F11" s="10"/>
      <c r="G11" s="10"/>
      <c r="H11" s="11" t="s">
        <v>16</v>
      </c>
      <c r="I11" s="25"/>
      <c r="J11" s="25"/>
      <c r="K11" s="25"/>
      <c r="L11" s="25"/>
      <c r="M11" s="26"/>
      <c r="N11" s="26"/>
    </row>
    <row r="12" s="1" customFormat="1" ht="51" customHeight="1" spans="1:12">
      <c r="A12" s="12" t="s">
        <v>20</v>
      </c>
      <c r="B12" s="10"/>
      <c r="C12" s="10"/>
      <c r="D12" s="10"/>
      <c r="E12" s="10"/>
      <c r="F12" s="10"/>
      <c r="G12" s="10"/>
      <c r="H12" s="11" t="s">
        <v>16</v>
      </c>
      <c r="I12" s="3"/>
      <c r="J12" s="3"/>
      <c r="K12" s="3"/>
      <c r="L12" s="3"/>
    </row>
    <row r="13" s="1" customFormat="1" ht="51" customHeight="1" spans="1:12">
      <c r="A13" s="12" t="s">
        <v>42</v>
      </c>
      <c r="B13" s="10"/>
      <c r="C13" s="10"/>
      <c r="D13" s="10"/>
      <c r="E13" s="10"/>
      <c r="F13" s="10"/>
      <c r="G13" s="10"/>
      <c r="H13" s="11" t="s">
        <v>16</v>
      </c>
      <c r="I13" s="3"/>
      <c r="J13" s="3"/>
      <c r="K13" s="3"/>
      <c r="L13" s="3"/>
    </row>
    <row r="14" s="1" customFormat="1" ht="73" customHeight="1" spans="1:12">
      <c r="A14" s="12" t="s">
        <v>21</v>
      </c>
      <c r="B14" s="10">
        <f>C14+E14+F14</f>
        <v>4346</v>
      </c>
      <c r="C14" s="10">
        <f t="shared" ref="C14:F14" si="0">C9+C11+C13</f>
        <v>3479</v>
      </c>
      <c r="D14" s="10"/>
      <c r="E14" s="10">
        <f t="shared" si="0"/>
        <v>787</v>
      </c>
      <c r="F14" s="10">
        <f t="shared" si="0"/>
        <v>80</v>
      </c>
      <c r="G14" s="10"/>
      <c r="H14" s="11" t="s">
        <v>22</v>
      </c>
      <c r="I14" s="3"/>
      <c r="J14" s="3"/>
      <c r="K14" s="3"/>
      <c r="L14" s="3"/>
    </row>
    <row r="15" s="1" customFormat="1" ht="51" customHeight="1" spans="1:12">
      <c r="A15" s="12" t="s">
        <v>23</v>
      </c>
      <c r="B15" s="10">
        <v>3861</v>
      </c>
      <c r="C15" s="10">
        <v>3861</v>
      </c>
      <c r="D15" s="10"/>
      <c r="E15" s="10"/>
      <c r="F15" s="10"/>
      <c r="G15" s="10"/>
      <c r="H15" s="11" t="s">
        <v>16</v>
      </c>
      <c r="I15" s="3"/>
      <c r="J15" s="3"/>
      <c r="K15" s="3"/>
      <c r="L15" s="3"/>
    </row>
    <row r="16" s="1" customFormat="1" ht="51" customHeight="1" spans="1:12">
      <c r="A16" s="12" t="s">
        <v>43</v>
      </c>
      <c r="B16" s="10">
        <v>3861</v>
      </c>
      <c r="C16" s="10">
        <v>3861</v>
      </c>
      <c r="D16" s="10"/>
      <c r="E16" s="10"/>
      <c r="F16" s="10"/>
      <c r="G16" s="10"/>
      <c r="H16" s="11" t="s">
        <v>16</v>
      </c>
      <c r="I16" s="3"/>
      <c r="J16" s="3"/>
      <c r="K16" s="3"/>
      <c r="L16" s="3"/>
    </row>
    <row r="17" s="1" customFormat="1" ht="51" customHeight="1" spans="1:12">
      <c r="A17" s="12" t="s">
        <v>25</v>
      </c>
      <c r="B17" s="10"/>
      <c r="C17" s="10"/>
      <c r="D17" s="10"/>
      <c r="E17" s="10"/>
      <c r="F17" s="10"/>
      <c r="G17" s="10"/>
      <c r="H17" s="11" t="s">
        <v>26</v>
      </c>
      <c r="I17" s="3"/>
      <c r="J17" s="3"/>
      <c r="K17" s="3"/>
      <c r="L17" s="3"/>
    </row>
    <row r="18" s="1" customFormat="1" ht="51" customHeight="1" spans="1:12">
      <c r="A18" s="12" t="s">
        <v>43</v>
      </c>
      <c r="B18" s="10">
        <v>1061</v>
      </c>
      <c r="C18" s="10">
        <v>1061</v>
      </c>
      <c r="D18" s="10"/>
      <c r="E18" s="10"/>
      <c r="F18" s="10"/>
      <c r="G18" s="10"/>
      <c r="H18" s="11" t="s">
        <v>27</v>
      </c>
      <c r="I18" s="3"/>
      <c r="J18" s="3"/>
      <c r="K18" s="3"/>
      <c r="L18" s="3"/>
    </row>
    <row r="19" s="1" customFormat="1" ht="51" customHeight="1" spans="1:12">
      <c r="A19" s="12" t="s">
        <v>28</v>
      </c>
      <c r="B19" s="10">
        <v>2296</v>
      </c>
      <c r="C19" s="10">
        <v>2296</v>
      </c>
      <c r="D19" s="10"/>
      <c r="E19" s="10"/>
      <c r="F19" s="10"/>
      <c r="G19" s="10"/>
      <c r="H19" s="11" t="s">
        <v>29</v>
      </c>
      <c r="I19" s="3"/>
      <c r="J19" s="3"/>
      <c r="K19" s="3"/>
      <c r="L19" s="3"/>
    </row>
    <row r="20" s="1" customFormat="1" ht="55" customHeight="1" spans="1:13">
      <c r="A20" s="9" t="s">
        <v>30</v>
      </c>
      <c r="B20" s="10"/>
      <c r="C20" s="10"/>
      <c r="D20" s="13"/>
      <c r="E20" s="10"/>
      <c r="F20" s="10"/>
      <c r="G20" s="10"/>
      <c r="H20" s="14"/>
      <c r="I20" s="27"/>
      <c r="J20" s="3"/>
      <c r="K20" s="28"/>
      <c r="L20" s="29"/>
      <c r="M20" s="1" t="s">
        <v>48</v>
      </c>
    </row>
    <row r="21" s="1" customFormat="1" ht="62" customHeight="1" spans="1:12">
      <c r="A21" s="15" t="s">
        <v>31</v>
      </c>
      <c r="B21" s="10">
        <f>C21+E21+F21</f>
        <v>9434.68</v>
      </c>
      <c r="C21" s="10">
        <v>8570.54</v>
      </c>
      <c r="D21" s="13"/>
      <c r="E21" s="10">
        <v>784.14</v>
      </c>
      <c r="F21" s="10">
        <v>80</v>
      </c>
      <c r="G21" s="10"/>
      <c r="H21" s="11" t="s">
        <v>32</v>
      </c>
      <c r="I21" s="27"/>
      <c r="J21" s="3"/>
      <c r="K21" s="28"/>
      <c r="L21" s="29"/>
    </row>
    <row r="22" s="1" customFormat="1" ht="93" customHeight="1" spans="1:12">
      <c r="A22" s="15" t="s">
        <v>33</v>
      </c>
      <c r="B22" s="16">
        <f>B21/B6</f>
        <v>0.815866482186095</v>
      </c>
      <c r="C22" s="16">
        <f>C21/C6</f>
        <v>0.8012096849584</v>
      </c>
      <c r="D22" s="13"/>
      <c r="E22" s="16">
        <f>E21/E6</f>
        <v>0.996365946632783</v>
      </c>
      <c r="F22" s="16">
        <v>1</v>
      </c>
      <c r="G22" s="10"/>
      <c r="H22" s="17" t="s">
        <v>34</v>
      </c>
      <c r="I22" s="27"/>
      <c r="J22" s="3"/>
      <c r="K22" s="28"/>
      <c r="L22" s="30"/>
    </row>
    <row r="23" s="2" customFormat="1" ht="49" customHeight="1" spans="1:14">
      <c r="A23" s="9" t="s">
        <v>35</v>
      </c>
      <c r="B23" s="13"/>
      <c r="C23" s="20"/>
      <c r="D23" s="12"/>
      <c r="E23" s="12"/>
      <c r="F23" s="12"/>
      <c r="G23" s="12"/>
      <c r="H23" s="11" t="s">
        <v>51</v>
      </c>
      <c r="I23" s="27"/>
      <c r="J23" s="3"/>
      <c r="K23" s="28"/>
      <c r="L23" s="30"/>
      <c r="M23" s="1"/>
      <c r="N23" s="1"/>
    </row>
    <row r="24" s="2" customFormat="1" ht="66" customHeight="1" spans="1:14">
      <c r="A24" s="19" t="s">
        <v>36</v>
      </c>
      <c r="B24" s="57">
        <v>130.2</v>
      </c>
      <c r="C24" s="47">
        <v>130.2</v>
      </c>
      <c r="D24" s="20"/>
      <c r="E24" s="20">
        <v>0</v>
      </c>
      <c r="F24" s="20"/>
      <c r="G24" s="20"/>
      <c r="H24" s="21" t="s">
        <v>32</v>
      </c>
      <c r="I24" s="27"/>
      <c r="J24" s="3"/>
      <c r="K24" s="28"/>
      <c r="L24" s="30"/>
      <c r="M24" s="1"/>
      <c r="N24" s="1"/>
    </row>
    <row r="25" s="2" customFormat="1" ht="90" customHeight="1" spans="1:14">
      <c r="A25" s="22" t="s">
        <v>37</v>
      </c>
      <c r="B25" s="22"/>
      <c r="C25" s="22"/>
      <c r="D25" s="22"/>
      <c r="E25" s="22"/>
      <c r="F25" s="22"/>
      <c r="G25" s="22"/>
      <c r="H25" s="22"/>
      <c r="I25" s="3"/>
      <c r="J25" s="3"/>
      <c r="K25" s="3"/>
      <c r="L25" s="3"/>
      <c r="M25" s="1"/>
      <c r="N25" s="1"/>
    </row>
    <row r="26" s="1" customFormat="1" ht="14" customHeight="1" spans="1:12">
      <c r="A26" s="23" t="s">
        <v>38</v>
      </c>
      <c r="B26" s="23"/>
      <c r="C26" s="23"/>
      <c r="D26" s="23"/>
      <c r="E26" s="23"/>
      <c r="F26" s="23"/>
      <c r="G26" s="24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55" zoomScaleNormal="55" topLeftCell="A9" workbookViewId="0">
      <selection activeCell="A9" sqref="A9"/>
    </sheetView>
  </sheetViews>
  <sheetFormatPr defaultColWidth="9.64166666666667" defaultRowHeight="15"/>
  <cols>
    <col min="1" max="1" width="31.3" style="1" customWidth="1"/>
    <col min="2" max="2" width="17.3666666666667" style="1" customWidth="1"/>
    <col min="3" max="3" width="19" style="1" customWidth="1"/>
    <col min="4" max="4" width="15.2666666666667" style="1" customWidth="1"/>
    <col min="5" max="5" width="16.45" style="1" customWidth="1"/>
    <col min="6" max="6" width="16" style="1" customWidth="1"/>
    <col min="7" max="7" width="15.725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" customHeight="1" spans="1:12">
      <c r="A3" s="31" t="s">
        <v>52</v>
      </c>
      <c r="B3" s="31"/>
      <c r="C3" s="32" t="s">
        <v>53</v>
      </c>
      <c r="D3" s="32"/>
      <c r="E3" s="32"/>
      <c r="F3" s="33"/>
      <c r="G3" s="33"/>
      <c r="H3" s="34" t="s">
        <v>4</v>
      </c>
      <c r="I3" s="3"/>
      <c r="J3" s="3"/>
      <c r="K3" s="3"/>
      <c r="L3" s="3"/>
    </row>
    <row r="4" s="1" customFormat="1" ht="29" customHeight="1" spans="1:12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  <c r="I4" s="3"/>
      <c r="J4" s="3"/>
      <c r="K4" s="3"/>
      <c r="L4" s="3"/>
    </row>
    <row r="5" s="1" customFormat="1" ht="51" customHeight="1" spans="1:12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  <c r="I5" s="3"/>
      <c r="J5" s="3"/>
      <c r="K5" s="3"/>
      <c r="L5" s="3"/>
    </row>
    <row r="6" s="1" customFormat="1" ht="51" customHeight="1" spans="1:12">
      <c r="A6" s="9" t="s">
        <v>13</v>
      </c>
      <c r="B6" s="10">
        <f t="shared" ref="B6:B11" si="0">C6+E6</f>
        <v>7768</v>
      </c>
      <c r="C6" s="10">
        <f>C7+C15+C17+C19</f>
        <v>6802</v>
      </c>
      <c r="D6" s="10"/>
      <c r="E6" s="10">
        <f>E7</f>
        <v>966</v>
      </c>
      <c r="F6" s="10"/>
      <c r="G6" s="10"/>
      <c r="H6" s="11" t="s">
        <v>14</v>
      </c>
      <c r="I6" s="3"/>
      <c r="J6" s="3"/>
      <c r="K6" s="3"/>
      <c r="L6" s="3"/>
    </row>
    <row r="7" s="1" customFormat="1" ht="51" customHeight="1" spans="1:12">
      <c r="A7" s="12" t="s">
        <v>15</v>
      </c>
      <c r="B7" s="10">
        <f t="shared" si="0"/>
        <v>3389</v>
      </c>
      <c r="C7" s="10">
        <v>2423</v>
      </c>
      <c r="D7" s="10"/>
      <c r="E7" s="10">
        <f>E8+E11</f>
        <v>966</v>
      </c>
      <c r="F7" s="10"/>
      <c r="G7" s="10"/>
      <c r="H7" s="11" t="s">
        <v>16</v>
      </c>
      <c r="I7" s="3"/>
      <c r="J7" s="3"/>
      <c r="K7" s="3"/>
      <c r="L7" s="3"/>
    </row>
    <row r="8" s="1" customFormat="1" ht="51" customHeight="1" spans="1:12">
      <c r="A8" s="12" t="s">
        <v>17</v>
      </c>
      <c r="B8" s="10">
        <f t="shared" si="0"/>
        <v>1876</v>
      </c>
      <c r="C8" s="10">
        <f>1610</f>
        <v>1610</v>
      </c>
      <c r="D8" s="10"/>
      <c r="E8" s="10">
        <f>266</f>
        <v>266</v>
      </c>
      <c r="F8" s="10"/>
      <c r="G8" s="10"/>
      <c r="H8" s="11" t="s">
        <v>16</v>
      </c>
      <c r="I8" s="3"/>
      <c r="J8" s="3"/>
      <c r="K8" s="3"/>
      <c r="L8" s="3"/>
    </row>
    <row r="9" s="1" customFormat="1" ht="51" customHeight="1" spans="1:12">
      <c r="A9" s="12" t="s">
        <v>42</v>
      </c>
      <c r="B9" s="10">
        <f t="shared" si="0"/>
        <v>1876</v>
      </c>
      <c r="C9" s="10">
        <f>1610</f>
        <v>1610</v>
      </c>
      <c r="D9" s="10"/>
      <c r="E9" s="10">
        <v>266</v>
      </c>
      <c r="F9" s="10"/>
      <c r="G9" s="10"/>
      <c r="H9" s="11" t="s">
        <v>16</v>
      </c>
      <c r="I9" s="3"/>
      <c r="J9" s="3"/>
      <c r="K9" s="3"/>
      <c r="L9" s="3"/>
    </row>
    <row r="10" s="1" customFormat="1" ht="51" customHeight="1" spans="1:14">
      <c r="A10" s="12" t="s">
        <v>19</v>
      </c>
      <c r="B10" s="10">
        <f t="shared" si="0"/>
        <v>1513</v>
      </c>
      <c r="C10" s="10">
        <v>813</v>
      </c>
      <c r="D10" s="10"/>
      <c r="E10" s="10">
        <v>700</v>
      </c>
      <c r="F10" s="10"/>
      <c r="G10" s="10"/>
      <c r="H10" s="11" t="s">
        <v>16</v>
      </c>
      <c r="I10" s="25"/>
      <c r="J10" s="25"/>
      <c r="K10" s="25"/>
      <c r="L10" s="25"/>
      <c r="M10" s="26"/>
      <c r="N10" s="26"/>
    </row>
    <row r="11" s="1" customFormat="1" ht="51" customHeight="1" spans="1:14">
      <c r="A11" s="12" t="s">
        <v>42</v>
      </c>
      <c r="B11" s="10">
        <f t="shared" si="0"/>
        <v>1513</v>
      </c>
      <c r="C11" s="10">
        <v>813</v>
      </c>
      <c r="D11" s="10"/>
      <c r="E11" s="10">
        <v>700</v>
      </c>
      <c r="F11" s="10"/>
      <c r="G11" s="10"/>
      <c r="H11" s="11" t="s">
        <v>16</v>
      </c>
      <c r="I11" s="25"/>
      <c r="J11" s="25"/>
      <c r="K11" s="25"/>
      <c r="L11" s="25"/>
      <c r="M11" s="26"/>
      <c r="N11" s="26"/>
    </row>
    <row r="12" s="1" customFormat="1" ht="51" customHeight="1" spans="1:12">
      <c r="A12" s="12" t="s">
        <v>20</v>
      </c>
      <c r="B12" s="10"/>
      <c r="C12" s="10"/>
      <c r="D12" s="10"/>
      <c r="E12" s="10"/>
      <c r="F12" s="10"/>
      <c r="G12" s="10"/>
      <c r="H12" s="11" t="s">
        <v>16</v>
      </c>
      <c r="I12" s="3"/>
      <c r="J12" s="3"/>
      <c r="K12" s="3"/>
      <c r="L12" s="3"/>
    </row>
    <row r="13" s="1" customFormat="1" ht="51" customHeight="1" spans="1:12">
      <c r="A13" s="12" t="s">
        <v>42</v>
      </c>
      <c r="B13" s="10"/>
      <c r="C13" s="10"/>
      <c r="D13" s="10"/>
      <c r="E13" s="10"/>
      <c r="F13" s="10"/>
      <c r="G13" s="10"/>
      <c r="H13" s="11" t="s">
        <v>16</v>
      </c>
      <c r="I13" s="3"/>
      <c r="J13" s="3"/>
      <c r="K13" s="3"/>
      <c r="L13" s="3"/>
    </row>
    <row r="14" s="1" customFormat="1" ht="73" customHeight="1" spans="1:12">
      <c r="A14" s="12" t="s">
        <v>21</v>
      </c>
      <c r="B14" s="10">
        <f>C14+E14</f>
        <v>3389</v>
      </c>
      <c r="C14" s="10">
        <v>2423</v>
      </c>
      <c r="D14" s="10"/>
      <c r="E14" s="10">
        <f>E8+E10+E12</f>
        <v>966</v>
      </c>
      <c r="F14" s="10"/>
      <c r="G14" s="10"/>
      <c r="H14" s="11" t="s">
        <v>22</v>
      </c>
      <c r="I14" s="3"/>
      <c r="J14" s="3"/>
      <c r="K14" s="3"/>
      <c r="L14" s="3"/>
    </row>
    <row r="15" s="1" customFormat="1" ht="51" customHeight="1" spans="1:12">
      <c r="A15" s="12" t="s">
        <v>23</v>
      </c>
      <c r="B15" s="10">
        <f>B16</f>
        <v>1509</v>
      </c>
      <c r="C15" s="10">
        <v>1509</v>
      </c>
      <c r="D15" s="10"/>
      <c r="E15" s="10"/>
      <c r="F15" s="10"/>
      <c r="G15" s="10"/>
      <c r="H15" s="11" t="s">
        <v>16</v>
      </c>
      <c r="I15" s="3"/>
      <c r="J15" s="3"/>
      <c r="K15" s="3"/>
      <c r="L15" s="3"/>
    </row>
    <row r="16" s="1" customFormat="1" ht="51" customHeight="1" spans="1:12">
      <c r="A16" s="12" t="s">
        <v>43</v>
      </c>
      <c r="B16" s="10">
        <f>C16</f>
        <v>1509</v>
      </c>
      <c r="C16" s="10">
        <v>1509</v>
      </c>
      <c r="D16" s="10"/>
      <c r="E16" s="10"/>
      <c r="F16" s="10"/>
      <c r="G16" s="10"/>
      <c r="H16" s="11" t="s">
        <v>16</v>
      </c>
      <c r="I16" s="3"/>
      <c r="J16" s="3"/>
      <c r="K16" s="3"/>
      <c r="L16" s="3"/>
    </row>
    <row r="17" s="1" customFormat="1" ht="51" customHeight="1" spans="1:12">
      <c r="A17" s="12" t="s">
        <v>25</v>
      </c>
      <c r="B17" s="10">
        <v>795</v>
      </c>
      <c r="C17" s="10">
        <v>795</v>
      </c>
      <c r="D17" s="10"/>
      <c r="E17" s="10"/>
      <c r="G17" s="10"/>
      <c r="H17" s="11" t="s">
        <v>26</v>
      </c>
      <c r="I17" s="3"/>
      <c r="J17" s="3"/>
      <c r="K17" s="3"/>
      <c r="L17" s="3"/>
    </row>
    <row r="18" s="1" customFormat="1" ht="51" customHeight="1" spans="1:12">
      <c r="A18" s="12" t="s">
        <v>43</v>
      </c>
      <c r="B18" s="10">
        <v>795</v>
      </c>
      <c r="C18" s="10">
        <v>795</v>
      </c>
      <c r="D18" s="10"/>
      <c r="E18" s="10"/>
      <c r="F18" s="10"/>
      <c r="G18" s="10"/>
      <c r="H18" s="11" t="s">
        <v>27</v>
      </c>
      <c r="I18" s="3"/>
      <c r="J18" s="3"/>
      <c r="K18" s="3"/>
      <c r="L18" s="3"/>
    </row>
    <row r="19" s="1" customFormat="1" ht="51" customHeight="1" spans="1:12">
      <c r="A19" s="12" t="s">
        <v>28</v>
      </c>
      <c r="B19" s="10">
        <v>2075</v>
      </c>
      <c r="C19" s="10">
        <v>2075</v>
      </c>
      <c r="D19" s="10"/>
      <c r="E19" s="10"/>
      <c r="F19" s="10"/>
      <c r="G19" s="10"/>
      <c r="H19" s="11" t="s">
        <v>29</v>
      </c>
      <c r="I19" s="3"/>
      <c r="J19" s="3"/>
      <c r="K19" s="3"/>
      <c r="L19" s="3"/>
    </row>
    <row r="20" s="1" customFormat="1" ht="55" customHeight="1" spans="1:12">
      <c r="A20" s="9" t="s">
        <v>30</v>
      </c>
      <c r="B20" s="35"/>
      <c r="C20" s="35"/>
      <c r="D20" s="13"/>
      <c r="E20" s="13"/>
      <c r="F20" s="10"/>
      <c r="G20" s="10"/>
      <c r="I20" s="27"/>
      <c r="J20" s="3"/>
      <c r="K20" s="28"/>
      <c r="L20" s="29"/>
    </row>
    <row r="21" s="1" customFormat="1" ht="62" customHeight="1" spans="1:12">
      <c r="A21" s="15" t="s">
        <v>31</v>
      </c>
      <c r="B21" s="13">
        <f>C21+E21</f>
        <v>6816.85726</v>
      </c>
      <c r="C21" s="13">
        <f>(270-5.184)+146.455+239.55+344.607+174.87+(1300-203.5)+249.7+(283.1495-85)+(778.60896+980)+(792.03-277)+1000</f>
        <v>5988.28646</v>
      </c>
      <c r="D21" s="13"/>
      <c r="E21" s="13">
        <f>46.2+203.5+(78.75+500.1208)</f>
        <v>828.5708</v>
      </c>
      <c r="F21" s="10"/>
      <c r="G21" s="10"/>
      <c r="H21" s="11" t="s">
        <v>32</v>
      </c>
      <c r="I21" s="27"/>
      <c r="J21" s="3"/>
      <c r="K21" s="28"/>
      <c r="L21" s="29"/>
    </row>
    <row r="22" s="1" customFormat="1" ht="93" customHeight="1" spans="1:12">
      <c r="A22" s="15" t="s">
        <v>33</v>
      </c>
      <c r="B22" s="56">
        <f>B21/B6</f>
        <v>0.877556289907312</v>
      </c>
      <c r="C22" s="56">
        <f>C21/C6</f>
        <v>0.880371428991473</v>
      </c>
      <c r="D22" s="56"/>
      <c r="E22" s="56">
        <f>E21/E6</f>
        <v>0.857733747412008</v>
      </c>
      <c r="F22" s="10"/>
      <c r="G22" s="10"/>
      <c r="H22" s="17" t="s">
        <v>34</v>
      </c>
      <c r="I22" s="27"/>
      <c r="J22" s="3"/>
      <c r="K22" s="28"/>
      <c r="L22" s="30"/>
    </row>
    <row r="23" s="2" customFormat="1" ht="49" customHeight="1" spans="1:14">
      <c r="A23" s="9" t="s">
        <v>35</v>
      </c>
      <c r="B23" s="13"/>
      <c r="C23" s="20"/>
      <c r="D23" s="12"/>
      <c r="E23" s="12"/>
      <c r="F23" s="12"/>
      <c r="G23" s="12"/>
      <c r="H23" s="11"/>
      <c r="I23" s="27"/>
      <c r="J23" s="3"/>
      <c r="K23" s="28"/>
      <c r="L23" s="30"/>
      <c r="M23" s="1"/>
      <c r="N23" s="1"/>
    </row>
    <row r="24" s="2" customFormat="1" ht="66" customHeight="1" spans="1:14">
      <c r="A24" s="19" t="s">
        <v>36</v>
      </c>
      <c r="B24" s="36">
        <f>C24</f>
        <v>115.6306</v>
      </c>
      <c r="C24" s="20">
        <v>115.6306</v>
      </c>
      <c r="D24" s="20"/>
      <c r="E24" s="20"/>
      <c r="F24" s="20"/>
      <c r="G24" s="20"/>
      <c r="H24" s="21" t="s">
        <v>32</v>
      </c>
      <c r="I24" s="27"/>
      <c r="J24" s="3"/>
      <c r="K24" s="28"/>
      <c r="L24" s="30"/>
      <c r="M24" s="1"/>
      <c r="N24" s="1"/>
    </row>
    <row r="25" s="2" customFormat="1" ht="90" customHeight="1" spans="1:14">
      <c r="A25" s="22" t="s">
        <v>37</v>
      </c>
      <c r="B25" s="22"/>
      <c r="C25" s="22"/>
      <c r="D25" s="22"/>
      <c r="E25" s="22"/>
      <c r="F25" s="22"/>
      <c r="G25" s="22"/>
      <c r="H25" s="22"/>
      <c r="I25" s="3"/>
      <c r="J25" s="3"/>
      <c r="K25" s="3"/>
      <c r="L25" s="3"/>
      <c r="M25" s="1"/>
      <c r="N25" s="1"/>
    </row>
    <row r="26" s="1" customFormat="1" ht="14" customHeight="1" spans="1:12">
      <c r="A26" s="23" t="s">
        <v>38</v>
      </c>
      <c r="B26" s="23"/>
      <c r="C26" s="23"/>
      <c r="D26" s="23"/>
      <c r="E26" s="23"/>
      <c r="F26" s="23"/>
      <c r="G26" s="24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70" zoomScaleNormal="70" topLeftCell="A12" workbookViewId="0">
      <selection activeCell="H22" sqref="H22"/>
    </sheetView>
  </sheetViews>
  <sheetFormatPr defaultColWidth="9.64166666666667" defaultRowHeight="15"/>
  <cols>
    <col min="1" max="1" width="31.3" style="1" customWidth="1"/>
    <col min="2" max="2" width="17.3666666666667" style="1" customWidth="1"/>
    <col min="3" max="3" width="19" style="1" customWidth="1"/>
    <col min="4" max="4" width="15.2666666666667" style="1" customWidth="1"/>
    <col min="5" max="5" width="16.45" style="1" customWidth="1"/>
    <col min="6" max="6" width="16" style="1" customWidth="1"/>
    <col min="7" max="7" width="15.725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4" t="s">
        <v>54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" customHeight="1" spans="1:12">
      <c r="A3" s="31" t="s">
        <v>55</v>
      </c>
      <c r="B3" s="31"/>
      <c r="C3" s="32" t="s">
        <v>3</v>
      </c>
      <c r="D3" s="32"/>
      <c r="E3" s="32"/>
      <c r="F3" s="33"/>
      <c r="G3" s="33"/>
      <c r="H3" s="34" t="s">
        <v>4</v>
      </c>
      <c r="I3" s="3"/>
      <c r="J3" s="3"/>
      <c r="K3" s="3"/>
      <c r="L3" s="3"/>
    </row>
    <row r="4" s="1" customFormat="1" ht="29" customHeight="1" spans="1:12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  <c r="I4" s="3"/>
      <c r="J4" s="3"/>
      <c r="K4" s="3"/>
      <c r="L4" s="3"/>
    </row>
    <row r="5" s="1" customFormat="1" ht="51" customHeight="1" spans="1:12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  <c r="I5" s="3"/>
      <c r="J5" s="3"/>
      <c r="K5" s="3"/>
      <c r="L5" s="3"/>
    </row>
    <row r="6" s="1" customFormat="1" ht="51" customHeight="1" spans="1:12">
      <c r="A6" s="9" t="s">
        <v>13</v>
      </c>
      <c r="B6" s="10">
        <v>20771</v>
      </c>
      <c r="C6" s="10">
        <v>20323</v>
      </c>
      <c r="D6" s="10"/>
      <c r="E6" s="10">
        <v>348</v>
      </c>
      <c r="F6" s="10"/>
      <c r="G6" s="10"/>
      <c r="H6" s="11" t="s">
        <v>14</v>
      </c>
      <c r="I6" s="3"/>
      <c r="J6" s="3"/>
      <c r="K6" s="3"/>
      <c r="L6" s="3"/>
    </row>
    <row r="7" s="1" customFormat="1" ht="51" customHeight="1" spans="1:12">
      <c r="A7" s="12" t="s">
        <v>15</v>
      </c>
      <c r="B7" s="10">
        <v>6716</v>
      </c>
      <c r="C7" s="10">
        <v>6368</v>
      </c>
      <c r="D7" s="14"/>
      <c r="E7" s="10">
        <v>348</v>
      </c>
      <c r="F7" s="10"/>
      <c r="G7" s="10"/>
      <c r="H7" s="11" t="s">
        <v>16</v>
      </c>
      <c r="I7" s="3"/>
      <c r="J7" s="3"/>
      <c r="K7" s="3"/>
      <c r="L7" s="3"/>
    </row>
    <row r="8" s="1" customFormat="1" ht="51" customHeight="1" spans="1:12">
      <c r="A8" s="12" t="s">
        <v>17</v>
      </c>
      <c r="B8" s="10">
        <v>5207</v>
      </c>
      <c r="C8" s="10">
        <v>5059</v>
      </c>
      <c r="D8" s="14"/>
      <c r="E8" s="10">
        <v>148</v>
      </c>
      <c r="F8" s="10"/>
      <c r="G8" s="10"/>
      <c r="H8" s="11" t="s">
        <v>16</v>
      </c>
      <c r="I8" s="3"/>
      <c r="J8" s="3"/>
      <c r="K8" s="3"/>
      <c r="L8" s="3"/>
    </row>
    <row r="9" s="1" customFormat="1" ht="51" customHeight="1" spans="1:12">
      <c r="A9" s="12" t="s">
        <v>42</v>
      </c>
      <c r="B9" s="10">
        <v>5207</v>
      </c>
      <c r="C9" s="10">
        <v>5059</v>
      </c>
      <c r="D9" s="14"/>
      <c r="E9" s="10">
        <v>148</v>
      </c>
      <c r="F9" s="10"/>
      <c r="G9" s="10"/>
      <c r="H9" s="11" t="s">
        <v>16</v>
      </c>
      <c r="I9" s="3"/>
      <c r="J9" s="3"/>
      <c r="K9" s="3"/>
      <c r="L9" s="3"/>
    </row>
    <row r="10" s="1" customFormat="1" ht="51" customHeight="1" spans="1:14">
      <c r="A10" s="12" t="s">
        <v>19</v>
      </c>
      <c r="B10" s="10">
        <v>1409</v>
      </c>
      <c r="C10" s="10">
        <v>1209</v>
      </c>
      <c r="D10" s="14"/>
      <c r="E10" s="10">
        <v>200</v>
      </c>
      <c r="F10" s="10"/>
      <c r="G10" s="10"/>
      <c r="H10" s="11" t="s">
        <v>16</v>
      </c>
      <c r="I10" s="25"/>
      <c r="J10" s="25"/>
      <c r="K10" s="25"/>
      <c r="L10" s="25"/>
      <c r="M10" s="26"/>
      <c r="N10" s="26"/>
    </row>
    <row r="11" s="1" customFormat="1" ht="51" customHeight="1" spans="1:14">
      <c r="A11" s="12" t="s">
        <v>42</v>
      </c>
      <c r="B11" s="10">
        <v>1409</v>
      </c>
      <c r="C11" s="10">
        <v>1209</v>
      </c>
      <c r="D11" s="14"/>
      <c r="E11" s="10">
        <v>200</v>
      </c>
      <c r="F11" s="10"/>
      <c r="G11" s="10"/>
      <c r="H11" s="11" t="s">
        <v>16</v>
      </c>
      <c r="I11" s="25"/>
      <c r="J11" s="25"/>
      <c r="K11" s="25"/>
      <c r="L11" s="25"/>
      <c r="M11" s="26"/>
      <c r="N11" s="26"/>
    </row>
    <row r="12" s="1" customFormat="1" ht="51" customHeight="1" spans="1:12">
      <c r="A12" s="12" t="s">
        <v>20</v>
      </c>
      <c r="B12" s="10">
        <v>100</v>
      </c>
      <c r="C12" s="10">
        <v>100</v>
      </c>
      <c r="D12" s="14"/>
      <c r="E12" s="10"/>
      <c r="F12" s="10"/>
      <c r="G12" s="10"/>
      <c r="H12" s="11" t="s">
        <v>16</v>
      </c>
      <c r="I12" s="3"/>
      <c r="J12" s="3"/>
      <c r="K12" s="3"/>
      <c r="L12" s="3"/>
    </row>
    <row r="13" s="1" customFormat="1" ht="51" customHeight="1" spans="1:12">
      <c r="A13" s="12" t="s">
        <v>42</v>
      </c>
      <c r="B13" s="10">
        <v>100</v>
      </c>
      <c r="C13" s="10">
        <v>100</v>
      </c>
      <c r="D13" s="14"/>
      <c r="E13" s="10"/>
      <c r="F13" s="10"/>
      <c r="G13" s="10"/>
      <c r="H13" s="11" t="s">
        <v>16</v>
      </c>
      <c r="I13" s="3"/>
      <c r="J13" s="3"/>
      <c r="K13" s="3"/>
      <c r="L13" s="3"/>
    </row>
    <row r="14" s="1" customFormat="1" ht="73" customHeight="1" spans="1:12">
      <c r="A14" s="12" t="s">
        <v>21</v>
      </c>
      <c r="B14" s="10">
        <v>6716</v>
      </c>
      <c r="C14" s="10">
        <v>6368</v>
      </c>
      <c r="D14" s="14"/>
      <c r="E14" s="10">
        <v>348</v>
      </c>
      <c r="F14" s="10"/>
      <c r="G14" s="10"/>
      <c r="H14" s="11" t="s">
        <v>22</v>
      </c>
      <c r="I14" s="3"/>
      <c r="J14" s="3"/>
      <c r="K14" s="3"/>
      <c r="L14" s="3"/>
    </row>
    <row r="15" s="1" customFormat="1" ht="51" customHeight="1" spans="1:12">
      <c r="A15" s="12" t="s">
        <v>23</v>
      </c>
      <c r="B15" s="10">
        <v>8504</v>
      </c>
      <c r="C15" s="10">
        <v>8504</v>
      </c>
      <c r="D15" s="10"/>
      <c r="E15" s="10"/>
      <c r="F15" s="10"/>
      <c r="G15" s="10"/>
      <c r="H15" s="11" t="s">
        <v>16</v>
      </c>
      <c r="I15" s="3"/>
      <c r="J15" s="3"/>
      <c r="K15" s="3"/>
      <c r="L15" s="3"/>
    </row>
    <row r="16" s="1" customFormat="1" ht="51" customHeight="1" spans="1:12">
      <c r="A16" s="12" t="s">
        <v>43</v>
      </c>
      <c r="B16" s="10">
        <v>8504</v>
      </c>
      <c r="C16" s="10">
        <v>8504</v>
      </c>
      <c r="D16" s="10"/>
      <c r="E16" s="10"/>
      <c r="F16" s="10"/>
      <c r="G16" s="10"/>
      <c r="H16" s="11" t="s">
        <v>16</v>
      </c>
      <c r="I16" s="3"/>
      <c r="J16" s="3"/>
      <c r="K16" s="3"/>
      <c r="L16" s="3"/>
    </row>
    <row r="17" s="1" customFormat="1" ht="51" customHeight="1" spans="1:12">
      <c r="A17" s="12" t="s">
        <v>25</v>
      </c>
      <c r="B17" s="10">
        <v>2130</v>
      </c>
      <c r="C17" s="10">
        <v>2130</v>
      </c>
      <c r="D17" s="10"/>
      <c r="E17" s="10"/>
      <c r="F17" s="10"/>
      <c r="G17" s="10"/>
      <c r="H17" s="11" t="s">
        <v>26</v>
      </c>
      <c r="I17" s="3"/>
      <c r="J17" s="3"/>
      <c r="K17" s="3"/>
      <c r="L17" s="3"/>
    </row>
    <row r="18" s="1" customFormat="1" ht="51" customHeight="1" spans="1:12">
      <c r="A18" s="12" t="s">
        <v>43</v>
      </c>
      <c r="B18" s="10">
        <v>2130</v>
      </c>
      <c r="C18" s="10">
        <v>2130</v>
      </c>
      <c r="D18" s="10"/>
      <c r="E18" s="10"/>
      <c r="F18" s="10"/>
      <c r="G18" s="10"/>
      <c r="H18" s="11" t="s">
        <v>27</v>
      </c>
      <c r="I18" s="3"/>
      <c r="J18" s="3"/>
      <c r="K18" s="3"/>
      <c r="L18" s="3"/>
    </row>
    <row r="19" s="1" customFormat="1" ht="51" customHeight="1" spans="1:12">
      <c r="A19" s="12" t="s">
        <v>28</v>
      </c>
      <c r="B19" s="10">
        <v>3421</v>
      </c>
      <c r="C19" s="10">
        <v>3421</v>
      </c>
      <c r="D19" s="10"/>
      <c r="E19" s="10"/>
      <c r="F19" s="10"/>
      <c r="G19" s="10"/>
      <c r="H19" s="11" t="s">
        <v>29</v>
      </c>
      <c r="I19" s="3"/>
      <c r="J19" s="3"/>
      <c r="K19" s="3"/>
      <c r="L19" s="3"/>
    </row>
    <row r="20" s="1" customFormat="1" ht="55" customHeight="1" spans="1:12">
      <c r="A20" s="9" t="s">
        <v>30</v>
      </c>
      <c r="B20" s="35"/>
      <c r="C20" s="35"/>
      <c r="D20" s="13"/>
      <c r="E20" s="13"/>
      <c r="F20" s="10"/>
      <c r="G20" s="10"/>
      <c r="H20" s="14"/>
      <c r="I20" s="27"/>
      <c r="J20" s="3"/>
      <c r="K20" s="28"/>
      <c r="L20" s="29"/>
    </row>
    <row r="21" s="1" customFormat="1" ht="62" customHeight="1" spans="1:12">
      <c r="A21" s="15" t="s">
        <v>31</v>
      </c>
      <c r="B21" s="10">
        <v>19057.39</v>
      </c>
      <c r="C21" s="10">
        <v>18790.59</v>
      </c>
      <c r="D21" s="13"/>
      <c r="E21" s="13">
        <v>266.8</v>
      </c>
      <c r="F21" s="10"/>
      <c r="G21" s="10"/>
      <c r="H21" s="11" t="s">
        <v>32</v>
      </c>
      <c r="I21" s="27"/>
      <c r="J21" s="3"/>
      <c r="K21" s="28"/>
      <c r="L21" s="29"/>
    </row>
    <row r="22" s="1" customFormat="1" ht="93" customHeight="1" spans="1:12">
      <c r="A22" s="15" t="s">
        <v>33</v>
      </c>
      <c r="B22" s="55">
        <v>0.9175</v>
      </c>
      <c r="C22" s="16">
        <v>0.9246</v>
      </c>
      <c r="D22" s="13"/>
      <c r="E22" s="16">
        <v>0.7667</v>
      </c>
      <c r="F22" s="10"/>
      <c r="G22" s="10"/>
      <c r="H22" s="17" t="s">
        <v>34</v>
      </c>
      <c r="I22" s="27"/>
      <c r="J22" s="3"/>
      <c r="K22" s="28"/>
      <c r="L22" s="30"/>
    </row>
    <row r="23" s="2" customFormat="1" ht="49" customHeight="1" spans="1:14">
      <c r="A23" s="9" t="s">
        <v>35</v>
      </c>
      <c r="B23" s="13"/>
      <c r="C23" s="20"/>
      <c r="D23" s="12"/>
      <c r="E23" s="12"/>
      <c r="F23" s="12"/>
      <c r="G23" s="12"/>
      <c r="H23" s="11"/>
      <c r="I23" s="27"/>
      <c r="J23" s="3"/>
      <c r="K23" s="28"/>
      <c r="L23" s="30"/>
      <c r="M23" s="1"/>
      <c r="N23" s="1"/>
    </row>
    <row r="24" s="2" customFormat="1" ht="66" customHeight="1" spans="1:14">
      <c r="A24" s="19" t="s">
        <v>36</v>
      </c>
      <c r="B24" s="36">
        <v>594.69</v>
      </c>
      <c r="C24" s="47">
        <v>591</v>
      </c>
      <c r="D24" s="18"/>
      <c r="E24" s="18">
        <v>3.69</v>
      </c>
      <c r="F24" s="20"/>
      <c r="G24" s="20"/>
      <c r="H24" s="11" t="s">
        <v>32</v>
      </c>
      <c r="I24" s="27"/>
      <c r="J24" s="3"/>
      <c r="K24" s="28"/>
      <c r="L24" s="30"/>
      <c r="M24" s="1"/>
      <c r="N24" s="1"/>
    </row>
    <row r="25" s="2" customFormat="1" ht="90" customHeight="1" spans="1:14">
      <c r="A25" s="22" t="s">
        <v>37</v>
      </c>
      <c r="B25" s="22"/>
      <c r="C25" s="22"/>
      <c r="D25" s="22"/>
      <c r="E25" s="22"/>
      <c r="F25" s="22"/>
      <c r="G25" s="22"/>
      <c r="H25" s="22"/>
      <c r="I25" s="3"/>
      <c r="J25" s="3"/>
      <c r="K25" s="3"/>
      <c r="L25" s="3"/>
      <c r="M25" s="1"/>
      <c r="N25" s="1"/>
    </row>
    <row r="26" s="1" customFormat="1" ht="14" customHeight="1" spans="1:12">
      <c r="A26" s="23" t="s">
        <v>38</v>
      </c>
      <c r="B26" s="23"/>
      <c r="C26" s="23"/>
      <c r="D26" s="23"/>
      <c r="E26" s="23"/>
      <c r="F26" s="23"/>
      <c r="G26" s="24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6"/>
  <sheetViews>
    <sheetView zoomScale="70" zoomScaleNormal="70" topLeftCell="A12" workbookViewId="0">
      <selection activeCell="H22" sqref="H22"/>
    </sheetView>
  </sheetViews>
  <sheetFormatPr defaultColWidth="9.64166666666667" defaultRowHeight="15"/>
  <cols>
    <col min="1" max="1" width="31.3" style="1" customWidth="1"/>
    <col min="2" max="2" width="17.3666666666667" style="1" customWidth="1"/>
    <col min="3" max="3" width="19" style="1" customWidth="1"/>
    <col min="4" max="4" width="12.8583333333333" style="1" customWidth="1"/>
    <col min="5" max="5" width="16.45" style="1" customWidth="1"/>
    <col min="6" max="6" width="16" style="1" customWidth="1"/>
    <col min="7" max="7" width="15.725" style="1" customWidth="1"/>
    <col min="8" max="8" width="40.45" style="1" customWidth="1"/>
    <col min="9" max="9" width="12.3666666666667" style="3" customWidth="1"/>
    <col min="10" max="10" width="13.45" style="3" customWidth="1"/>
    <col min="11" max="11" width="15.3833333333333" style="3" customWidth="1"/>
    <col min="12" max="12" width="9" style="1"/>
    <col min="13" max="13" width="11.0916666666667" style="1"/>
    <col min="14" max="16383" width="9" style="1"/>
    <col min="16384" max="16384" width="9"/>
  </cols>
  <sheetData>
    <row r="1" s="1" customFormat="1" ht="18.75" spans="1:16384">
      <c r="A1" s="4" t="s">
        <v>0</v>
      </c>
      <c r="I1" s="3"/>
      <c r="J1" s="3"/>
      <c r="K1" s="3"/>
      <c r="XFD1"/>
    </row>
    <row r="2" s="1" customFormat="1" ht="51" customHeight="1" spans="1:16384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XFD2"/>
    </row>
    <row r="3" s="1" customFormat="1" ht="23" customHeight="1" spans="1:16384">
      <c r="A3" s="31" t="s">
        <v>56</v>
      </c>
      <c r="B3" s="31"/>
      <c r="C3" s="32" t="s">
        <v>3</v>
      </c>
      <c r="D3" s="32"/>
      <c r="E3" s="32"/>
      <c r="F3" s="33"/>
      <c r="G3" s="33"/>
      <c r="H3" s="34" t="s">
        <v>4</v>
      </c>
      <c r="I3" s="3"/>
      <c r="J3" s="3"/>
      <c r="K3" s="3"/>
      <c r="XFD3"/>
    </row>
    <row r="4" s="1" customFormat="1" ht="29" customHeight="1" spans="1:16384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  <c r="I4" s="3"/>
      <c r="J4" s="3"/>
      <c r="K4" s="3"/>
      <c r="XFD4"/>
    </row>
    <row r="5" s="1" customFormat="1" ht="51" customHeight="1" spans="1:16384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  <c r="I5" s="3"/>
      <c r="J5" s="3"/>
      <c r="K5" s="3"/>
      <c r="XFD5"/>
    </row>
    <row r="6" s="1" customFormat="1" ht="51" customHeight="1" spans="1:16384">
      <c r="A6" s="9" t="s">
        <v>13</v>
      </c>
      <c r="B6" s="10">
        <f t="shared" ref="B6:F6" si="0">B7+B15+B17+B19</f>
        <v>8587</v>
      </c>
      <c r="C6" s="10">
        <f t="shared" si="0"/>
        <v>8429</v>
      </c>
      <c r="D6" s="10"/>
      <c r="E6" s="10">
        <f t="shared" si="0"/>
        <v>78</v>
      </c>
      <c r="F6" s="10">
        <f t="shared" si="0"/>
        <v>80</v>
      </c>
      <c r="G6" s="10"/>
      <c r="H6" s="11" t="s">
        <v>14</v>
      </c>
      <c r="I6" s="3"/>
      <c r="J6" s="3"/>
      <c r="K6" s="3"/>
      <c r="XFD6"/>
    </row>
    <row r="7" s="1" customFormat="1" ht="51" customHeight="1" spans="1:16384">
      <c r="A7" s="12" t="s">
        <v>15</v>
      </c>
      <c r="B7" s="10">
        <f t="shared" ref="B7:B16" si="1">C7+D7+E7+F7+G7</f>
        <v>3580</v>
      </c>
      <c r="C7" s="10">
        <f t="shared" ref="C7:F7" si="2">C8+C10+C12</f>
        <v>3422</v>
      </c>
      <c r="D7" s="10"/>
      <c r="E7" s="10">
        <f t="shared" si="2"/>
        <v>78</v>
      </c>
      <c r="F7" s="10">
        <f t="shared" si="2"/>
        <v>80</v>
      </c>
      <c r="G7" s="10"/>
      <c r="H7" s="11" t="s">
        <v>16</v>
      </c>
      <c r="I7" s="3"/>
      <c r="J7" s="3"/>
      <c r="K7" s="3"/>
      <c r="XFD7"/>
    </row>
    <row r="8" s="1" customFormat="1" ht="51" customHeight="1" spans="1:16384">
      <c r="A8" s="12" t="s">
        <v>17</v>
      </c>
      <c r="B8" s="10">
        <f t="shared" si="1"/>
        <v>2625</v>
      </c>
      <c r="C8" s="10">
        <v>2547</v>
      </c>
      <c r="D8" s="10"/>
      <c r="E8" s="10">
        <v>78</v>
      </c>
      <c r="F8" s="10"/>
      <c r="G8" s="10"/>
      <c r="H8" s="11" t="s">
        <v>16</v>
      </c>
      <c r="I8" s="3"/>
      <c r="J8" s="3"/>
      <c r="K8" s="3"/>
      <c r="XFD8"/>
    </row>
    <row r="9" s="1" customFormat="1" ht="51" customHeight="1" spans="1:16384">
      <c r="A9" s="12" t="s">
        <v>42</v>
      </c>
      <c r="B9" s="10">
        <f t="shared" si="1"/>
        <v>2625</v>
      </c>
      <c r="C9" s="10">
        <v>2547</v>
      </c>
      <c r="D9" s="10"/>
      <c r="E9" s="10">
        <v>78</v>
      </c>
      <c r="F9" s="10"/>
      <c r="G9" s="10"/>
      <c r="H9" s="11" t="s">
        <v>16</v>
      </c>
      <c r="I9" s="3"/>
      <c r="J9" s="3"/>
      <c r="K9" s="3"/>
      <c r="XFD9"/>
    </row>
    <row r="10" s="1" customFormat="1" ht="51" customHeight="1" spans="1:16384">
      <c r="A10" s="12" t="s">
        <v>19</v>
      </c>
      <c r="B10" s="10">
        <f t="shared" si="1"/>
        <v>955</v>
      </c>
      <c r="C10" s="10">
        <v>875</v>
      </c>
      <c r="D10" s="10"/>
      <c r="E10" s="10"/>
      <c r="F10" s="10">
        <v>80</v>
      </c>
      <c r="G10" s="10"/>
      <c r="H10" s="11" t="s">
        <v>16</v>
      </c>
      <c r="I10" s="25"/>
      <c r="J10" s="25"/>
      <c r="K10" s="25"/>
      <c r="L10" s="26"/>
      <c r="M10" s="26"/>
      <c r="XFD10"/>
    </row>
    <row r="11" s="1" customFormat="1" ht="51" customHeight="1" spans="1:16384">
      <c r="A11" s="12" t="s">
        <v>42</v>
      </c>
      <c r="B11" s="10">
        <f t="shared" si="1"/>
        <v>955</v>
      </c>
      <c r="C11" s="10">
        <v>875</v>
      </c>
      <c r="D11" s="10"/>
      <c r="E11" s="10"/>
      <c r="F11" s="10">
        <v>80</v>
      </c>
      <c r="G11" s="10"/>
      <c r="H11" s="11" t="s">
        <v>16</v>
      </c>
      <c r="I11" s="25"/>
      <c r="J11" s="25"/>
      <c r="K11" s="25"/>
      <c r="L11" s="26"/>
      <c r="M11" s="26"/>
      <c r="XFD11"/>
    </row>
    <row r="12" s="1" customFormat="1" ht="51" customHeight="1" spans="1:16384">
      <c r="A12" s="12" t="s">
        <v>20</v>
      </c>
      <c r="B12" s="10">
        <f t="shared" si="1"/>
        <v>0</v>
      </c>
      <c r="C12" s="10"/>
      <c r="D12" s="10"/>
      <c r="E12" s="10"/>
      <c r="F12" s="10"/>
      <c r="G12" s="10"/>
      <c r="H12" s="11" t="s">
        <v>16</v>
      </c>
      <c r="I12" s="3"/>
      <c r="J12" s="3"/>
      <c r="K12" s="3"/>
      <c r="XFD12"/>
    </row>
    <row r="13" s="1" customFormat="1" ht="51" customHeight="1" spans="1:16384">
      <c r="A13" s="12" t="s">
        <v>42</v>
      </c>
      <c r="B13" s="10">
        <f t="shared" si="1"/>
        <v>0</v>
      </c>
      <c r="C13" s="10"/>
      <c r="D13" s="10"/>
      <c r="E13" s="10"/>
      <c r="F13" s="10"/>
      <c r="G13" s="10"/>
      <c r="H13" s="11" t="s">
        <v>16</v>
      </c>
      <c r="I13" s="3"/>
      <c r="J13" s="3"/>
      <c r="K13" s="3"/>
      <c r="XFD13"/>
    </row>
    <row r="14" s="1" customFormat="1" ht="73" customHeight="1" spans="1:16384">
      <c r="A14" s="12" t="s">
        <v>21</v>
      </c>
      <c r="B14" s="10">
        <f t="shared" si="1"/>
        <v>3580</v>
      </c>
      <c r="C14" s="10">
        <v>3422</v>
      </c>
      <c r="D14" s="10"/>
      <c r="E14" s="10">
        <v>78</v>
      </c>
      <c r="F14" s="10">
        <v>80</v>
      </c>
      <c r="G14" s="10"/>
      <c r="H14" s="11" t="s">
        <v>22</v>
      </c>
      <c r="I14" s="3"/>
      <c r="J14" s="3"/>
      <c r="K14" s="3"/>
      <c r="XFD14"/>
    </row>
    <row r="15" s="1" customFormat="1" ht="51" customHeight="1" spans="1:16384">
      <c r="A15" s="12" t="s">
        <v>23</v>
      </c>
      <c r="B15" s="10">
        <f t="shared" si="1"/>
        <v>2450</v>
      </c>
      <c r="C15" s="10">
        <v>2450</v>
      </c>
      <c r="D15" s="10"/>
      <c r="E15" s="10"/>
      <c r="F15" s="10"/>
      <c r="G15" s="10"/>
      <c r="H15" s="11" t="s">
        <v>16</v>
      </c>
      <c r="I15" s="3"/>
      <c r="J15" s="3"/>
      <c r="K15" s="3"/>
      <c r="XFD15"/>
    </row>
    <row r="16" s="1" customFormat="1" ht="51" customHeight="1" spans="1:16384">
      <c r="A16" s="12" t="s">
        <v>43</v>
      </c>
      <c r="B16" s="10">
        <f t="shared" si="1"/>
        <v>2450</v>
      </c>
      <c r="C16" s="10">
        <v>2450</v>
      </c>
      <c r="D16" s="10"/>
      <c r="E16" s="10"/>
      <c r="F16" s="10"/>
      <c r="G16" s="10"/>
      <c r="H16" s="11" t="s">
        <v>16</v>
      </c>
      <c r="I16" s="3"/>
      <c r="J16" s="3"/>
      <c r="K16" s="3"/>
      <c r="XFD16"/>
    </row>
    <row r="17" s="1" customFormat="1" ht="51" customHeight="1" spans="1:16384">
      <c r="A17" s="12" t="s">
        <v>25</v>
      </c>
      <c r="B17" s="10">
        <f t="shared" ref="B17:B21" si="3">SUM(C17:G17)</f>
        <v>723</v>
      </c>
      <c r="C17" s="10">
        <v>723</v>
      </c>
      <c r="D17" s="10"/>
      <c r="E17" s="10"/>
      <c r="F17" s="10"/>
      <c r="G17" s="10"/>
      <c r="H17" s="11" t="s">
        <v>26</v>
      </c>
      <c r="I17" s="3"/>
      <c r="J17" s="3"/>
      <c r="K17" s="3"/>
      <c r="XFD17"/>
    </row>
    <row r="18" s="1" customFormat="1" ht="51" customHeight="1" spans="1:16384">
      <c r="A18" s="12" t="s">
        <v>43</v>
      </c>
      <c r="B18" s="10">
        <v>723</v>
      </c>
      <c r="C18" s="10">
        <v>723</v>
      </c>
      <c r="D18" s="10"/>
      <c r="E18" s="10"/>
      <c r="F18" s="10"/>
      <c r="G18" s="10"/>
      <c r="H18" s="11" t="s">
        <v>27</v>
      </c>
      <c r="I18" s="3"/>
      <c r="J18" s="3"/>
      <c r="K18" s="3"/>
      <c r="XFD18"/>
    </row>
    <row r="19" s="1" customFormat="1" ht="51" customHeight="1" spans="1:16384">
      <c r="A19" s="12" t="s">
        <v>28</v>
      </c>
      <c r="B19" s="10">
        <f t="shared" si="3"/>
        <v>1834</v>
      </c>
      <c r="C19" s="10">
        <v>1834</v>
      </c>
      <c r="D19" s="10"/>
      <c r="E19" s="10"/>
      <c r="F19" s="10"/>
      <c r="G19" s="10"/>
      <c r="H19" s="11" t="s">
        <v>29</v>
      </c>
      <c r="I19" s="3"/>
      <c r="J19" s="3"/>
      <c r="K19" s="3"/>
      <c r="XFD19"/>
    </row>
    <row r="20" s="1" customFormat="1" ht="55" customHeight="1" spans="1:16384">
      <c r="A20" s="9" t="s">
        <v>30</v>
      </c>
      <c r="B20" s="35"/>
      <c r="C20" s="35"/>
      <c r="D20" s="13"/>
      <c r="E20" s="13"/>
      <c r="F20" s="10"/>
      <c r="G20" s="10"/>
      <c r="H20" s="14"/>
      <c r="I20" s="3"/>
      <c r="J20" s="28"/>
      <c r="K20" s="29"/>
      <c r="XFD20"/>
    </row>
    <row r="21" s="1" customFormat="1" ht="62" customHeight="1" spans="1:16384">
      <c r="A21" s="15" t="s">
        <v>31</v>
      </c>
      <c r="B21" s="10">
        <f t="shared" si="3"/>
        <v>7581.44881</v>
      </c>
      <c r="C21" s="13">
        <v>7504.22881</v>
      </c>
      <c r="D21" s="13"/>
      <c r="E21" s="13">
        <v>77.22</v>
      </c>
      <c r="F21" s="10"/>
      <c r="G21" s="10"/>
      <c r="H21" s="11" t="s">
        <v>32</v>
      </c>
      <c r="I21" s="3"/>
      <c r="J21" s="28"/>
      <c r="K21" s="29"/>
      <c r="XFD21"/>
    </row>
    <row r="22" s="1" customFormat="1" ht="93" customHeight="1" spans="1:16384">
      <c r="A22" s="15" t="s">
        <v>33</v>
      </c>
      <c r="B22" s="16">
        <f>B21/B6</f>
        <v>0.882898429020613</v>
      </c>
      <c r="C22" s="16">
        <f>C21/C6</f>
        <v>0.890286962866295</v>
      </c>
      <c r="D22" s="13"/>
      <c r="E22" s="16">
        <f>E21/E6</f>
        <v>0.99</v>
      </c>
      <c r="F22" s="10"/>
      <c r="G22" s="10"/>
      <c r="H22" s="17" t="s">
        <v>34</v>
      </c>
      <c r="I22" s="3"/>
      <c r="J22" s="28"/>
      <c r="K22" s="30"/>
      <c r="XFD22"/>
    </row>
    <row r="23" s="2" customFormat="1" ht="49" customHeight="1" spans="1:13">
      <c r="A23" s="9" t="s">
        <v>35</v>
      </c>
      <c r="B23" s="13"/>
      <c r="C23" s="13"/>
      <c r="D23" s="12"/>
      <c r="E23" s="12"/>
      <c r="F23" s="12"/>
      <c r="G23" s="12"/>
      <c r="H23" s="11"/>
      <c r="I23" s="3"/>
      <c r="J23" s="28"/>
      <c r="K23" s="30"/>
      <c r="L23" s="1"/>
      <c r="M23" s="1"/>
    </row>
    <row r="24" s="2" customFormat="1" ht="66" customHeight="1" spans="1:13">
      <c r="A24" s="19" t="s">
        <v>36</v>
      </c>
      <c r="B24" s="36"/>
      <c r="C24" s="20"/>
      <c r="D24" s="20"/>
      <c r="E24" s="20"/>
      <c r="F24" s="20"/>
      <c r="G24" s="20"/>
      <c r="H24" s="21" t="s">
        <v>32</v>
      </c>
      <c r="I24" s="3"/>
      <c r="J24" s="28"/>
      <c r="K24" s="30"/>
      <c r="L24" s="1"/>
      <c r="M24" s="1"/>
    </row>
    <row r="25" s="2" customFormat="1" ht="90" customHeight="1" spans="1:13">
      <c r="A25" s="22" t="s">
        <v>37</v>
      </c>
      <c r="B25" s="22"/>
      <c r="C25" s="22"/>
      <c r="D25" s="22"/>
      <c r="E25" s="22"/>
      <c r="F25" s="22"/>
      <c r="G25" s="22"/>
      <c r="H25" s="22"/>
      <c r="I25" s="3"/>
      <c r="J25" s="3"/>
      <c r="K25" s="3"/>
      <c r="L25" s="1"/>
      <c r="M25" s="1"/>
    </row>
    <row r="26" s="1" customFormat="1" ht="14" customHeight="1" spans="1:16384">
      <c r="A26" s="23" t="s">
        <v>38</v>
      </c>
      <c r="B26" s="23"/>
      <c r="C26" s="23"/>
      <c r="D26" s="23"/>
      <c r="E26" s="23"/>
      <c r="F26" s="23"/>
      <c r="G26" s="24"/>
      <c r="I26" s="3"/>
      <c r="J26" s="3"/>
      <c r="K26" s="3"/>
      <c r="XFD26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70" zoomScaleNormal="70" topLeftCell="A12" workbookViewId="0">
      <selection activeCell="H22" sqref="H22"/>
    </sheetView>
  </sheetViews>
  <sheetFormatPr defaultColWidth="9.64166666666667" defaultRowHeight="15"/>
  <cols>
    <col min="1" max="1" width="31.3" style="1" customWidth="1"/>
    <col min="2" max="2" width="17.3666666666667" style="1" customWidth="1"/>
    <col min="3" max="3" width="19" style="1" customWidth="1"/>
    <col min="4" max="4" width="15.2666666666667" style="1" customWidth="1"/>
    <col min="5" max="5" width="16.45" style="1" customWidth="1"/>
    <col min="6" max="6" width="16" style="1" customWidth="1"/>
    <col min="7" max="7" width="15.725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" customHeight="1" spans="1:12">
      <c r="A3" s="31" t="s">
        <v>57</v>
      </c>
      <c r="B3" s="31"/>
      <c r="C3" s="32" t="s">
        <v>58</v>
      </c>
      <c r="D3" s="32"/>
      <c r="E3" s="32"/>
      <c r="F3" s="33"/>
      <c r="G3" s="33"/>
      <c r="H3" s="34" t="s">
        <v>4</v>
      </c>
      <c r="I3" s="3"/>
      <c r="J3" s="3"/>
      <c r="K3" s="3"/>
      <c r="L3" s="3"/>
    </row>
    <row r="4" s="1" customFormat="1" ht="29" customHeight="1" spans="1:12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  <c r="I4" s="3"/>
      <c r="J4" s="3"/>
      <c r="K4" s="3"/>
      <c r="L4" s="3"/>
    </row>
    <row r="5" s="1" customFormat="1" ht="51" customHeight="1" spans="1:12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  <c r="I5" s="3"/>
      <c r="J5" s="3"/>
      <c r="K5" s="3"/>
      <c r="L5" s="3"/>
    </row>
    <row r="6" s="1" customFormat="1" ht="51" customHeight="1" spans="1:12">
      <c r="A6" s="9" t="s">
        <v>13</v>
      </c>
      <c r="B6" s="10">
        <f>C6+E6+F6</f>
        <v>10020</v>
      </c>
      <c r="C6" s="10">
        <f>C14+C15+C17+C19</f>
        <v>9440</v>
      </c>
      <c r="D6" s="10"/>
      <c r="E6" s="10">
        <v>400</v>
      </c>
      <c r="F6" s="10">
        <v>180</v>
      </c>
      <c r="G6" s="10"/>
      <c r="H6" s="11" t="s">
        <v>14</v>
      </c>
      <c r="I6" s="3"/>
      <c r="J6" s="3"/>
      <c r="K6" s="3"/>
      <c r="L6" s="3"/>
    </row>
    <row r="7" s="1" customFormat="1" ht="51" customHeight="1" spans="1:12">
      <c r="A7" s="12" t="s">
        <v>15</v>
      </c>
      <c r="B7" s="10">
        <f>B8+B10</f>
        <v>4546</v>
      </c>
      <c r="C7" s="10">
        <f>C8+C10</f>
        <v>3966</v>
      </c>
      <c r="D7" s="10"/>
      <c r="E7" s="10">
        <v>400</v>
      </c>
      <c r="F7" s="10">
        <v>180</v>
      </c>
      <c r="G7" s="10"/>
      <c r="H7" s="11" t="s">
        <v>16</v>
      </c>
      <c r="I7" s="3"/>
      <c r="J7" s="3"/>
      <c r="K7" s="3"/>
      <c r="L7" s="3"/>
    </row>
    <row r="8" s="1" customFormat="1" ht="51" customHeight="1" spans="1:12">
      <c r="A8" s="12" t="s">
        <v>17</v>
      </c>
      <c r="B8" s="10">
        <v>3186</v>
      </c>
      <c r="C8" s="10">
        <v>2946</v>
      </c>
      <c r="D8" s="10"/>
      <c r="E8" s="10">
        <v>200</v>
      </c>
      <c r="F8" s="10">
        <v>40</v>
      </c>
      <c r="G8" s="10"/>
      <c r="H8" s="11" t="s">
        <v>16</v>
      </c>
      <c r="I8" s="3"/>
      <c r="J8" s="3"/>
      <c r="K8" s="3"/>
      <c r="L8" s="3"/>
    </row>
    <row r="9" s="1" customFormat="1" ht="51" customHeight="1" spans="1:12">
      <c r="A9" s="12" t="s">
        <v>42</v>
      </c>
      <c r="B9" s="10">
        <v>3186</v>
      </c>
      <c r="C9" s="10">
        <v>2946</v>
      </c>
      <c r="D9" s="10"/>
      <c r="E9" s="10">
        <v>200</v>
      </c>
      <c r="F9" s="10">
        <v>40</v>
      </c>
      <c r="G9" s="10"/>
      <c r="H9" s="11" t="s">
        <v>16</v>
      </c>
      <c r="I9" s="3"/>
      <c r="J9" s="3"/>
      <c r="K9" s="3"/>
      <c r="L9" s="3"/>
    </row>
    <row r="10" s="1" customFormat="1" ht="51" customHeight="1" spans="1:14">
      <c r="A10" s="12" t="s">
        <v>19</v>
      </c>
      <c r="B10" s="10">
        <v>1360</v>
      </c>
      <c r="C10" s="10">
        <v>1020</v>
      </c>
      <c r="D10" s="10"/>
      <c r="E10" s="10">
        <v>200</v>
      </c>
      <c r="F10" s="10">
        <v>140</v>
      </c>
      <c r="G10" s="10"/>
      <c r="H10" s="11" t="s">
        <v>16</v>
      </c>
      <c r="I10" s="25"/>
      <c r="J10" s="25"/>
      <c r="K10" s="25"/>
      <c r="L10" s="25"/>
      <c r="M10" s="26"/>
      <c r="N10" s="26"/>
    </row>
    <row r="11" s="1" customFormat="1" ht="51" customHeight="1" spans="1:14">
      <c r="A11" s="12" t="s">
        <v>42</v>
      </c>
      <c r="B11" s="10">
        <v>1360</v>
      </c>
      <c r="C11" s="10">
        <v>1020</v>
      </c>
      <c r="D11" s="10"/>
      <c r="E11" s="10">
        <v>200</v>
      </c>
      <c r="F11" s="10">
        <v>140</v>
      </c>
      <c r="G11" s="10"/>
      <c r="H11" s="11" t="s">
        <v>16</v>
      </c>
      <c r="I11" s="25"/>
      <c r="J11" s="25"/>
      <c r="K11" s="25"/>
      <c r="L11" s="25"/>
      <c r="M11" s="26"/>
      <c r="N11" s="26"/>
    </row>
    <row r="12" s="1" customFormat="1" ht="51" customHeight="1" spans="1:12">
      <c r="A12" s="12" t="s">
        <v>20</v>
      </c>
      <c r="B12" s="10"/>
      <c r="C12" s="10"/>
      <c r="D12" s="10"/>
      <c r="E12" s="10"/>
      <c r="F12" s="10"/>
      <c r="G12" s="10"/>
      <c r="H12" s="11" t="s">
        <v>16</v>
      </c>
      <c r="I12" s="3"/>
      <c r="J12" s="3"/>
      <c r="K12" s="3"/>
      <c r="L12" s="3"/>
    </row>
    <row r="13" s="1" customFormat="1" ht="51" customHeight="1" spans="1:12">
      <c r="A13" s="12" t="s">
        <v>42</v>
      </c>
      <c r="B13" s="10"/>
      <c r="C13" s="10"/>
      <c r="D13" s="10"/>
      <c r="E13" s="10"/>
      <c r="F13" s="10"/>
      <c r="G13" s="10"/>
      <c r="H13" s="11" t="s">
        <v>16</v>
      </c>
      <c r="I13" s="3"/>
      <c r="J13" s="3"/>
      <c r="K13" s="3"/>
      <c r="L13" s="3"/>
    </row>
    <row r="14" s="1" customFormat="1" ht="73" customHeight="1" spans="1:12">
      <c r="A14" s="12" t="s">
        <v>21</v>
      </c>
      <c r="B14" s="10">
        <f>B9+B11</f>
        <v>4546</v>
      </c>
      <c r="C14" s="10">
        <f>C9+C11</f>
        <v>3966</v>
      </c>
      <c r="D14" s="10"/>
      <c r="E14" s="10">
        <v>400</v>
      </c>
      <c r="F14" s="10">
        <v>180</v>
      </c>
      <c r="G14" s="10"/>
      <c r="H14" s="11" t="s">
        <v>22</v>
      </c>
      <c r="I14" s="3"/>
      <c r="J14" s="3"/>
      <c r="K14" s="3"/>
      <c r="L14" s="3"/>
    </row>
    <row r="15" s="1" customFormat="1" ht="51" customHeight="1" spans="1:12">
      <c r="A15" s="12" t="s">
        <v>23</v>
      </c>
      <c r="B15" s="10">
        <v>2867</v>
      </c>
      <c r="C15" s="10">
        <v>2867</v>
      </c>
      <c r="D15" s="10"/>
      <c r="E15" s="10"/>
      <c r="F15" s="10"/>
      <c r="G15" s="10"/>
      <c r="H15" s="11" t="s">
        <v>16</v>
      </c>
      <c r="I15" s="3"/>
      <c r="J15" s="3"/>
      <c r="K15" s="3"/>
      <c r="L15" s="3"/>
    </row>
    <row r="16" s="1" customFormat="1" ht="51" customHeight="1" spans="1:12">
      <c r="A16" s="12" t="s">
        <v>43</v>
      </c>
      <c r="B16" s="10">
        <v>2867</v>
      </c>
      <c r="C16" s="10">
        <v>2867</v>
      </c>
      <c r="D16" s="10"/>
      <c r="E16" s="10"/>
      <c r="F16" s="10"/>
      <c r="G16" s="10"/>
      <c r="H16" s="11" t="s">
        <v>16</v>
      </c>
      <c r="I16" s="3"/>
      <c r="J16" s="3"/>
      <c r="K16" s="3"/>
      <c r="L16" s="3"/>
    </row>
    <row r="17" s="1" customFormat="1" ht="51" customHeight="1" spans="1:12">
      <c r="A17" s="12" t="s">
        <v>25</v>
      </c>
      <c r="B17" s="10">
        <v>982</v>
      </c>
      <c r="C17" s="10">
        <v>982</v>
      </c>
      <c r="D17" s="10"/>
      <c r="E17" s="10"/>
      <c r="F17" s="10"/>
      <c r="G17" s="10"/>
      <c r="H17" s="11" t="s">
        <v>26</v>
      </c>
      <c r="I17" s="3"/>
      <c r="J17" s="3"/>
      <c r="K17" s="3"/>
      <c r="L17" s="3"/>
    </row>
    <row r="18" s="1" customFormat="1" ht="51" customHeight="1" spans="1:12">
      <c r="A18" s="12" t="s">
        <v>43</v>
      </c>
      <c r="B18" s="10">
        <v>982</v>
      </c>
      <c r="C18" s="10">
        <v>982</v>
      </c>
      <c r="D18" s="10"/>
      <c r="E18" s="10"/>
      <c r="F18" s="10"/>
      <c r="G18" s="10"/>
      <c r="H18" s="11" t="s">
        <v>27</v>
      </c>
      <c r="I18" s="3"/>
      <c r="J18" s="3"/>
      <c r="K18" s="3"/>
      <c r="L18" s="3"/>
    </row>
    <row r="19" s="1" customFormat="1" ht="51" customHeight="1" spans="1:12">
      <c r="A19" s="12" t="s">
        <v>28</v>
      </c>
      <c r="B19" s="50">
        <v>1625</v>
      </c>
      <c r="C19" s="50">
        <v>1625</v>
      </c>
      <c r="D19" s="10"/>
      <c r="E19" s="10"/>
      <c r="F19" s="10"/>
      <c r="G19" s="10"/>
      <c r="H19" s="11" t="s">
        <v>29</v>
      </c>
      <c r="I19" s="3"/>
      <c r="J19" s="3"/>
      <c r="K19" s="3"/>
      <c r="L19" s="3"/>
    </row>
    <row r="20" s="1" customFormat="1" ht="55" customHeight="1" spans="1:12">
      <c r="A20" s="9" t="s">
        <v>30</v>
      </c>
      <c r="B20" s="51">
        <v>8837.64</v>
      </c>
      <c r="C20" s="52">
        <f>B20-E20-F20</f>
        <v>8497.34</v>
      </c>
      <c r="D20" s="13"/>
      <c r="E20" s="53">
        <v>267.3</v>
      </c>
      <c r="F20" s="50">
        <v>73</v>
      </c>
      <c r="G20" s="10"/>
      <c r="I20" s="27"/>
      <c r="J20" s="3"/>
      <c r="K20" s="28"/>
      <c r="L20" s="29"/>
    </row>
    <row r="21" s="1" customFormat="1" ht="62" customHeight="1" spans="1:12">
      <c r="A21" s="15" t="s">
        <v>31</v>
      </c>
      <c r="B21" s="51">
        <v>8837.64</v>
      </c>
      <c r="C21" s="52">
        <f>B21-E21-F21</f>
        <v>8497.34</v>
      </c>
      <c r="D21" s="13"/>
      <c r="E21" s="53">
        <v>267.3</v>
      </c>
      <c r="F21" s="50">
        <v>73</v>
      </c>
      <c r="G21" s="10"/>
      <c r="H21" s="11" t="s">
        <v>32</v>
      </c>
      <c r="I21" s="27"/>
      <c r="J21" s="3"/>
      <c r="K21" s="28"/>
      <c r="L21" s="29"/>
    </row>
    <row r="22" s="1" customFormat="1" ht="93" customHeight="1" spans="1:12">
      <c r="A22" s="15" t="s">
        <v>33</v>
      </c>
      <c r="B22" s="16">
        <f t="shared" ref="B22:F22" si="0">B21/B6</f>
        <v>0.882</v>
      </c>
      <c r="C22" s="16">
        <f t="shared" si="0"/>
        <v>0.900141949152542</v>
      </c>
      <c r="D22" s="16"/>
      <c r="E22" s="16">
        <f t="shared" si="0"/>
        <v>0.66825</v>
      </c>
      <c r="F22" s="16">
        <f t="shared" si="0"/>
        <v>0.405555555555556</v>
      </c>
      <c r="G22" s="10"/>
      <c r="H22" s="17" t="s">
        <v>34</v>
      </c>
      <c r="I22" s="27"/>
      <c r="J22" s="3"/>
      <c r="K22" s="28"/>
      <c r="L22" s="30"/>
    </row>
    <row r="23" s="2" customFormat="1" ht="49" customHeight="1" spans="1:14">
      <c r="A23" s="9" t="s">
        <v>35</v>
      </c>
      <c r="B23" s="13"/>
      <c r="C23" s="20"/>
      <c r="D23" s="12"/>
      <c r="E23" s="12"/>
      <c r="F23" s="12"/>
      <c r="G23" s="12"/>
      <c r="H23" s="11"/>
      <c r="I23" s="27"/>
      <c r="J23" s="3"/>
      <c r="K23" s="28"/>
      <c r="L23" s="30"/>
      <c r="M23" s="1"/>
      <c r="N23" s="1"/>
    </row>
    <row r="24" s="2" customFormat="1" ht="66" customHeight="1" spans="1:14">
      <c r="A24" s="19" t="s">
        <v>36</v>
      </c>
      <c r="B24" s="36"/>
      <c r="C24" s="20"/>
      <c r="D24" s="20"/>
      <c r="E24" s="20"/>
      <c r="F24" s="20"/>
      <c r="G24" s="20"/>
      <c r="H24" s="21" t="s">
        <v>32</v>
      </c>
      <c r="I24" s="27"/>
      <c r="J24" s="3"/>
      <c r="K24" s="28"/>
      <c r="L24" s="30"/>
      <c r="M24" s="1"/>
      <c r="N24" s="1"/>
    </row>
    <row r="25" s="2" customFormat="1" ht="90" customHeight="1" spans="1:14">
      <c r="A25" s="22" t="s">
        <v>37</v>
      </c>
      <c r="B25" s="22"/>
      <c r="C25" s="22"/>
      <c r="D25" s="22"/>
      <c r="E25" s="22"/>
      <c r="F25" s="22"/>
      <c r="G25" s="22"/>
      <c r="H25" s="22"/>
      <c r="I25" s="3"/>
      <c r="J25" s="3"/>
      <c r="K25" s="3"/>
      <c r="L25" s="3"/>
      <c r="M25" s="1"/>
      <c r="N25" s="1"/>
    </row>
    <row r="26" s="1" customFormat="1" ht="14" customHeight="1" spans="1:12">
      <c r="A26" s="23" t="s">
        <v>38</v>
      </c>
      <c r="B26" s="23"/>
      <c r="C26" s="23"/>
      <c r="D26" s="23"/>
      <c r="E26" s="23"/>
      <c r="F26" s="23"/>
      <c r="G26" s="24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70" zoomScaleNormal="70" topLeftCell="A16" workbookViewId="0">
      <selection activeCell="H22" sqref="H22"/>
    </sheetView>
  </sheetViews>
  <sheetFormatPr defaultColWidth="9.64166666666667" defaultRowHeight="15"/>
  <cols>
    <col min="1" max="1" width="31.3" style="1" customWidth="1"/>
    <col min="2" max="2" width="17.3666666666667" style="1" customWidth="1"/>
    <col min="3" max="3" width="19" style="1" customWidth="1"/>
    <col min="4" max="4" width="15.2666666666667" style="1" customWidth="1"/>
    <col min="5" max="5" width="16.45" style="1" customWidth="1"/>
    <col min="6" max="6" width="16" style="1" customWidth="1"/>
    <col min="7" max="7" width="15.725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" customHeight="1" spans="1:12">
      <c r="A3" s="31" t="s">
        <v>59</v>
      </c>
      <c r="B3" s="31"/>
      <c r="C3" s="32" t="s">
        <v>3</v>
      </c>
      <c r="D3" s="32"/>
      <c r="E3" s="32"/>
      <c r="F3" s="33"/>
      <c r="G3" s="33"/>
      <c r="H3" s="34" t="s">
        <v>4</v>
      </c>
      <c r="I3" s="3"/>
      <c r="J3" s="3"/>
      <c r="K3" s="3"/>
      <c r="L3" s="3"/>
    </row>
    <row r="4" s="1" customFormat="1" ht="29" customHeight="1" spans="1:12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  <c r="I4" s="3"/>
      <c r="J4" s="3"/>
      <c r="K4" s="3"/>
      <c r="L4" s="3"/>
    </row>
    <row r="5" s="1" customFormat="1" ht="51" customHeight="1" spans="1:12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  <c r="I5" s="3"/>
      <c r="J5" s="3"/>
      <c r="K5" s="3"/>
      <c r="L5" s="3"/>
    </row>
    <row r="6" s="1" customFormat="1" ht="51" customHeight="1" spans="1:12">
      <c r="A6" s="9" t="s">
        <v>13</v>
      </c>
      <c r="B6" s="10">
        <v>7151</v>
      </c>
      <c r="C6" s="10">
        <v>6931</v>
      </c>
      <c r="D6" s="10"/>
      <c r="E6" s="10">
        <v>70</v>
      </c>
      <c r="F6" s="10">
        <v>150</v>
      </c>
      <c r="G6" s="10"/>
      <c r="H6" s="11" t="s">
        <v>14</v>
      </c>
      <c r="I6" s="3"/>
      <c r="J6" s="3"/>
      <c r="K6" s="3"/>
      <c r="L6" s="3"/>
    </row>
    <row r="7" s="1" customFormat="1" ht="51" customHeight="1" spans="1:12">
      <c r="A7" s="12" t="s">
        <v>15</v>
      </c>
      <c r="B7" s="10">
        <v>3088</v>
      </c>
      <c r="C7" s="10">
        <v>2868</v>
      </c>
      <c r="D7" s="10"/>
      <c r="E7" s="10">
        <v>70</v>
      </c>
      <c r="F7" s="10">
        <v>150</v>
      </c>
      <c r="G7" s="10"/>
      <c r="H7" s="11" t="s">
        <v>16</v>
      </c>
      <c r="I7" s="3"/>
      <c r="J7" s="3"/>
      <c r="K7" s="3"/>
      <c r="L7" s="3"/>
    </row>
    <row r="8" s="1" customFormat="1" ht="51" customHeight="1" spans="1:12">
      <c r="A8" s="12" t="s">
        <v>17</v>
      </c>
      <c r="B8" s="10">
        <v>2197</v>
      </c>
      <c r="C8" s="10">
        <v>2077</v>
      </c>
      <c r="D8" s="10"/>
      <c r="E8" s="10">
        <v>70</v>
      </c>
      <c r="F8" s="10">
        <v>50</v>
      </c>
      <c r="G8" s="10"/>
      <c r="H8" s="11" t="s">
        <v>16</v>
      </c>
      <c r="I8" s="3"/>
      <c r="J8" s="3"/>
      <c r="K8" s="3"/>
      <c r="L8" s="3"/>
    </row>
    <row r="9" s="1" customFormat="1" ht="51" customHeight="1" spans="1:12">
      <c r="A9" s="12" t="s">
        <v>42</v>
      </c>
      <c r="B9" s="10">
        <v>2197</v>
      </c>
      <c r="C9" s="10">
        <v>2077</v>
      </c>
      <c r="D9" s="10"/>
      <c r="E9" s="10">
        <v>70</v>
      </c>
      <c r="F9" s="10">
        <v>50</v>
      </c>
      <c r="G9" s="10"/>
      <c r="H9" s="11" t="s">
        <v>16</v>
      </c>
      <c r="I9" s="3"/>
      <c r="J9" s="3"/>
      <c r="K9" s="3"/>
      <c r="L9" s="3"/>
    </row>
    <row r="10" s="1" customFormat="1" ht="51" customHeight="1" spans="1:14">
      <c r="A10" s="12" t="s">
        <v>19</v>
      </c>
      <c r="B10" s="10">
        <v>891</v>
      </c>
      <c r="C10" s="10">
        <v>791</v>
      </c>
      <c r="D10" s="10"/>
      <c r="E10" s="10"/>
      <c r="F10" s="10">
        <v>100</v>
      </c>
      <c r="G10" s="10"/>
      <c r="H10" s="11" t="s">
        <v>16</v>
      </c>
      <c r="I10" s="25"/>
      <c r="J10" s="25"/>
      <c r="K10" s="25"/>
      <c r="L10" s="25"/>
      <c r="M10" s="26"/>
      <c r="N10" s="26"/>
    </row>
    <row r="11" s="1" customFormat="1" ht="51" customHeight="1" spans="1:14">
      <c r="A11" s="12" t="s">
        <v>42</v>
      </c>
      <c r="B11" s="10">
        <v>891</v>
      </c>
      <c r="C11" s="10">
        <v>791</v>
      </c>
      <c r="D11" s="10"/>
      <c r="E11" s="10"/>
      <c r="F11" s="10">
        <v>100</v>
      </c>
      <c r="G11" s="10"/>
      <c r="H11" s="11" t="s">
        <v>16</v>
      </c>
      <c r="I11" s="25"/>
      <c r="J11" s="25"/>
      <c r="K11" s="25"/>
      <c r="L11" s="25"/>
      <c r="M11" s="26"/>
      <c r="N11" s="26"/>
    </row>
    <row r="12" s="1" customFormat="1" ht="51" customHeight="1" spans="1:12">
      <c r="A12" s="12" t="s">
        <v>20</v>
      </c>
      <c r="B12" s="10"/>
      <c r="C12" s="10"/>
      <c r="D12" s="10"/>
      <c r="E12" s="10"/>
      <c r="F12" s="10"/>
      <c r="G12" s="10"/>
      <c r="H12" s="11" t="s">
        <v>16</v>
      </c>
      <c r="I12" s="3"/>
      <c r="J12" s="3"/>
      <c r="K12" s="3"/>
      <c r="L12" s="3"/>
    </row>
    <row r="13" s="1" customFormat="1" ht="51" customHeight="1" spans="1:12">
      <c r="A13" s="12" t="s">
        <v>42</v>
      </c>
      <c r="B13" s="10"/>
      <c r="C13" s="10"/>
      <c r="D13" s="10"/>
      <c r="E13" s="10"/>
      <c r="F13" s="10"/>
      <c r="G13" s="10"/>
      <c r="H13" s="11" t="s">
        <v>16</v>
      </c>
      <c r="I13" s="3"/>
      <c r="J13" s="3"/>
      <c r="K13" s="3"/>
      <c r="L13" s="3"/>
    </row>
    <row r="14" s="1" customFormat="1" ht="73" customHeight="1" spans="1:12">
      <c r="A14" s="12" t="s">
        <v>21</v>
      </c>
      <c r="B14" s="10">
        <v>3088</v>
      </c>
      <c r="C14" s="10">
        <v>2868</v>
      </c>
      <c r="D14" s="10"/>
      <c r="E14" s="10">
        <v>70</v>
      </c>
      <c r="F14" s="10">
        <v>150</v>
      </c>
      <c r="G14" s="10"/>
      <c r="H14" s="11" t="s">
        <v>22</v>
      </c>
      <c r="I14" s="3"/>
      <c r="J14" s="3"/>
      <c r="K14" s="3"/>
      <c r="L14" s="3"/>
    </row>
    <row r="15" s="1" customFormat="1" ht="51" customHeight="1" spans="1:12">
      <c r="A15" s="12" t="s">
        <v>23</v>
      </c>
      <c r="B15" s="10">
        <v>1545</v>
      </c>
      <c r="C15" s="10">
        <v>1545</v>
      </c>
      <c r="D15" s="10"/>
      <c r="E15" s="10"/>
      <c r="F15" s="10"/>
      <c r="G15" s="10"/>
      <c r="H15" s="11" t="s">
        <v>16</v>
      </c>
      <c r="I15" s="3"/>
      <c r="J15" s="3"/>
      <c r="K15" s="3"/>
      <c r="L15" s="3"/>
    </row>
    <row r="16" s="1" customFormat="1" ht="51" customHeight="1" spans="1:12">
      <c r="A16" s="12" t="s">
        <v>43</v>
      </c>
      <c r="B16" s="10">
        <v>1545</v>
      </c>
      <c r="C16" s="10">
        <v>1545</v>
      </c>
      <c r="D16" s="10"/>
      <c r="E16" s="10"/>
      <c r="F16" s="10"/>
      <c r="G16" s="10"/>
      <c r="H16" s="11" t="s">
        <v>16</v>
      </c>
      <c r="I16" s="3"/>
      <c r="J16" s="3"/>
      <c r="K16" s="3"/>
      <c r="L16" s="3"/>
    </row>
    <row r="17" s="1" customFormat="1" ht="51" customHeight="1" spans="1:12">
      <c r="A17" s="12" t="s">
        <v>25</v>
      </c>
      <c r="B17" s="10">
        <v>590</v>
      </c>
      <c r="C17" s="10">
        <v>590</v>
      </c>
      <c r="D17" s="10"/>
      <c r="E17" s="10"/>
      <c r="F17" s="10"/>
      <c r="G17" s="10"/>
      <c r="H17" s="11" t="s">
        <v>26</v>
      </c>
      <c r="I17" s="3"/>
      <c r="J17" s="3"/>
      <c r="K17" s="3"/>
      <c r="L17" s="3"/>
    </row>
    <row r="18" s="1" customFormat="1" ht="51" customHeight="1" spans="1:12">
      <c r="A18" s="12" t="s">
        <v>43</v>
      </c>
      <c r="B18" s="10">
        <v>590</v>
      </c>
      <c r="C18" s="10">
        <v>590</v>
      </c>
      <c r="D18" s="10"/>
      <c r="E18" s="10"/>
      <c r="F18" s="10"/>
      <c r="G18" s="10"/>
      <c r="H18" s="11" t="s">
        <v>27</v>
      </c>
      <c r="I18" s="3"/>
      <c r="J18" s="3"/>
      <c r="K18" s="3"/>
      <c r="L18" s="3"/>
    </row>
    <row r="19" s="1" customFormat="1" ht="51" customHeight="1" spans="1:12">
      <c r="A19" s="12" t="s">
        <v>28</v>
      </c>
      <c r="B19" s="10">
        <v>1928</v>
      </c>
      <c r="C19" s="10">
        <v>1928</v>
      </c>
      <c r="D19" s="10"/>
      <c r="E19" s="10"/>
      <c r="F19" s="10"/>
      <c r="G19" s="10"/>
      <c r="H19" s="11" t="s">
        <v>29</v>
      </c>
      <c r="I19" s="3"/>
      <c r="J19" s="3"/>
      <c r="K19" s="3"/>
      <c r="L19" s="3"/>
    </row>
    <row r="20" s="1" customFormat="1" ht="55" customHeight="1" spans="1:12">
      <c r="A20" s="9" t="s">
        <v>30</v>
      </c>
      <c r="B20" s="35"/>
      <c r="C20" s="35"/>
      <c r="D20" s="13"/>
      <c r="E20" s="13"/>
      <c r="F20" s="10"/>
      <c r="G20" s="10"/>
      <c r="I20" s="27"/>
      <c r="J20" s="3"/>
      <c r="K20" s="28"/>
      <c r="L20" s="29"/>
    </row>
    <row r="21" s="1" customFormat="1" ht="62" customHeight="1" spans="1:12">
      <c r="A21" s="15" t="s">
        <v>31</v>
      </c>
      <c r="B21" s="10">
        <f>C21+E21+F21</f>
        <v>6461.074</v>
      </c>
      <c r="C21" s="10">
        <v>6276.7453</v>
      </c>
      <c r="D21" s="13"/>
      <c r="E21" s="10">
        <v>61.1</v>
      </c>
      <c r="F21" s="10">
        <v>123.2287</v>
      </c>
      <c r="G21" s="10"/>
      <c r="H21" s="11" t="s">
        <v>32</v>
      </c>
      <c r="I21" s="27"/>
      <c r="J21" s="3"/>
      <c r="K21" s="28"/>
      <c r="L21" s="29"/>
    </row>
    <row r="22" s="1" customFormat="1" ht="93" customHeight="1" spans="1:12">
      <c r="A22" s="15" t="s">
        <v>33</v>
      </c>
      <c r="B22" s="16">
        <f>B21/B6</f>
        <v>0.903520346804643</v>
      </c>
      <c r="C22" s="16">
        <f>C21/C6</f>
        <v>0.905604573654595</v>
      </c>
      <c r="D22" s="13"/>
      <c r="E22" s="16">
        <f>E21/E14</f>
        <v>0.872857142857143</v>
      </c>
      <c r="F22" s="16">
        <f>F21/F14</f>
        <v>0.821524666666667</v>
      </c>
      <c r="G22" s="10"/>
      <c r="H22" s="17" t="s">
        <v>34</v>
      </c>
      <c r="I22" s="27"/>
      <c r="J22" s="3"/>
      <c r="K22" s="28"/>
      <c r="L22" s="30"/>
    </row>
    <row r="23" s="2" customFormat="1" ht="49" customHeight="1" spans="1:14">
      <c r="A23" s="9" t="s">
        <v>35</v>
      </c>
      <c r="B23" s="13"/>
      <c r="C23" s="20"/>
      <c r="D23" s="12"/>
      <c r="E23" s="12"/>
      <c r="F23" s="12"/>
      <c r="G23" s="12"/>
      <c r="H23" s="11"/>
      <c r="I23" s="27"/>
      <c r="J23" s="3"/>
      <c r="K23" s="28"/>
      <c r="L23" s="30"/>
      <c r="M23" s="1"/>
      <c r="N23" s="1"/>
    </row>
    <row r="24" s="2" customFormat="1" ht="66" customHeight="1" spans="1:14">
      <c r="A24" s="19" t="s">
        <v>36</v>
      </c>
      <c r="B24" s="47">
        <f>C24+E24+F24</f>
        <v>151.577074</v>
      </c>
      <c r="C24" s="18">
        <v>142.626</v>
      </c>
      <c r="D24" s="18"/>
      <c r="E24" s="48">
        <v>4.417742</v>
      </c>
      <c r="F24" s="48">
        <v>4.533332</v>
      </c>
      <c r="G24" s="49"/>
      <c r="H24" s="21" t="s">
        <v>32</v>
      </c>
      <c r="I24" s="27"/>
      <c r="J24" s="3"/>
      <c r="K24" s="28"/>
      <c r="L24" s="30"/>
      <c r="M24" s="1"/>
      <c r="N24" s="1"/>
    </row>
    <row r="25" s="2" customFormat="1" ht="90" customHeight="1" spans="1:14">
      <c r="A25" s="22" t="s">
        <v>37</v>
      </c>
      <c r="B25" s="22"/>
      <c r="C25" s="22"/>
      <c r="D25" s="22"/>
      <c r="E25" s="22"/>
      <c r="F25" s="22"/>
      <c r="G25" s="22"/>
      <c r="H25" s="22"/>
      <c r="I25" s="3"/>
      <c r="J25" s="3"/>
      <c r="K25" s="3"/>
      <c r="L25" s="3"/>
      <c r="M25" s="1"/>
      <c r="N25" s="1"/>
    </row>
    <row r="26" s="1" customFormat="1" ht="14" customHeight="1" spans="1:12">
      <c r="A26" s="23" t="s">
        <v>38</v>
      </c>
      <c r="B26" s="23"/>
      <c r="C26" s="23"/>
      <c r="D26" s="23"/>
      <c r="E26" s="23"/>
      <c r="F26" s="23"/>
      <c r="G26" s="24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桂林市汇总表</vt:lpstr>
      <vt:lpstr>临桂区</vt:lpstr>
      <vt:lpstr>全州县</vt:lpstr>
      <vt:lpstr>恭城县</vt:lpstr>
      <vt:lpstr>兴安县</vt:lpstr>
      <vt:lpstr>灌阳县</vt:lpstr>
      <vt:lpstr>永福县</vt:lpstr>
      <vt:lpstr>平乐县</vt:lpstr>
      <vt:lpstr>阳朔县</vt:lpstr>
      <vt:lpstr>荔浦市</vt:lpstr>
      <vt:lpstr>雁山区</vt:lpstr>
      <vt:lpstr>资源县</vt:lpstr>
      <vt:lpstr>灵川县</vt:lpstr>
      <vt:lpstr>龙胜县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Hlz</cp:lastModifiedBy>
  <dcterms:created xsi:type="dcterms:W3CDTF">2021-01-29T03:25:00Z</dcterms:created>
  <dcterms:modified xsi:type="dcterms:W3CDTF">2023-10-12T08:39:44Z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590A38F80C8044C8BC12B02A97EC1223</vt:lpwstr>
  </property>
</Properties>
</file>